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30" windowHeight="11760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<sst xmlns="http://schemas.openxmlformats.org/spreadsheetml/2006/main" count="177" uniqueCount="46">
  <si>
    <t>VRK</t>
  </si>
  <si>
    <t>Kandidatų sąrašo pavadinimas,</t>
  </si>
  <si>
    <t>Pirmumo</t>
  </si>
  <si>
    <t>apylinkėse</t>
  </si>
  <si>
    <t>paštu</t>
  </si>
  <si>
    <t>iš viso</t>
  </si>
  <si>
    <t>% nuo dalyvavusių rinkėjų</t>
  </si>
  <si>
    <t>VRK skelbiamas mandatų skaičius</t>
  </si>
  <si>
    <t>sut.</t>
  </si>
  <si>
    <t>išsikėlusio kandidato vardas, pavardė</t>
  </si>
  <si>
    <t>balsai</t>
  </si>
  <si>
    <t>Sveiki skaičiai</t>
  </si>
  <si>
    <t>Sveikų skaičių  balsų suma</t>
  </si>
  <si>
    <t>Liekana</t>
  </si>
  <si>
    <t>Papildomi mandatai</t>
  </si>
  <si>
    <t>Viso mandatų</t>
  </si>
  <si>
    <t>Nr.</t>
  </si>
  <si>
    <t>Jonava</t>
  </si>
  <si>
    <t xml:space="preserve">Lietuvos socialdemokratų partija </t>
  </si>
  <si>
    <t>pirm.</t>
  </si>
  <si>
    <t xml:space="preserve">Lietuvos valstiečių liaudininkų sąjunga </t>
  </si>
  <si>
    <t xml:space="preserve">Darbo partija </t>
  </si>
  <si>
    <t xml:space="preserve">Lietuvos Respublikos liberalų sąjūdis </t>
  </si>
  <si>
    <t xml:space="preserve">Partija Tvarka ir teisingumas </t>
  </si>
  <si>
    <t xml:space="preserve">Tėvynės sąjunga - Lietuvos krikščionys demokratai </t>
  </si>
  <si>
    <t xml:space="preserve">Liberalų ir centro sąjunga </t>
  </si>
  <si>
    <t xml:space="preserve">Socialistinis liaudies Frontas </t>
  </si>
  <si>
    <t>Kauno miestas</t>
  </si>
  <si>
    <t xml:space="preserve">Koalicija "Vieningas Kaunas" </t>
  </si>
  <si>
    <t xml:space="preserve">Partija "Jaunoji Lietuva" </t>
  </si>
  <si>
    <t>Kauno raj.</t>
  </si>
  <si>
    <t>Kupiškis</t>
  </si>
  <si>
    <t xml:space="preserve">Nepartinių ir nepriklausomų koalicija </t>
  </si>
  <si>
    <t>Panevėžio raj.</t>
  </si>
  <si>
    <t>Palanga</t>
  </si>
  <si>
    <t xml:space="preserve">Naujoji sąjunga (socialliberalai) </t>
  </si>
  <si>
    <t xml:space="preserve">Lietuvos centro partija </t>
  </si>
  <si>
    <t>Šilutė</t>
  </si>
  <si>
    <t>Širvintos</t>
  </si>
  <si>
    <t xml:space="preserve">Vincas JASIUKEVIČIUS </t>
  </si>
  <si>
    <t xml:space="preserve">Lietuvos lenkų rinkimų akcija </t>
  </si>
  <si>
    <t>Tauragė</t>
  </si>
  <si>
    <t>Druskininkai</t>
  </si>
  <si>
    <t xml:space="preserve">Rimantas ŽŪKAS </t>
  </si>
  <si>
    <t>Alytaus raj.</t>
  </si>
  <si>
    <t>Jonas PURVANECKAS</t>
  </si>
</sst>
</file>

<file path=xl/styles.xml><?xml version="1.0" encoding="utf-8"?>
<styleSheet xmlns="http://schemas.openxmlformats.org/spreadsheetml/2006/main">
  <numFmts count="9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</numFmts>
  <fonts count="21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4" fillId="0" borderId="0" applyNumberFormat="0" applyFill="0" applyBorder="0" applyAlignment="0" applyProtection="0"/>
    <xf numFmtId="0" fontId="6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9" fillId="16" borderId="4" applyNumberFormat="0" applyAlignment="0" applyProtection="0"/>
    <xf numFmtId="0" fontId="13" fillId="0" borderId="0" applyNumberFormat="0" applyFill="0" applyBorder="0" applyAlignment="0" applyProtection="0"/>
    <xf numFmtId="0" fontId="8" fillId="7" borderId="5" applyNumberFormat="0" applyAlignment="0" applyProtection="0"/>
    <xf numFmtId="0" fontId="7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6" applyNumberFormat="0" applyFont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16" borderId="5" applyNumberFormat="0" applyAlignment="0" applyProtection="0"/>
    <xf numFmtId="0" fontId="15" fillId="0" borderId="7" applyNumberFormat="0" applyFill="0" applyAlignment="0" applyProtection="0"/>
    <xf numFmtId="0" fontId="11" fillId="0" borderId="8" applyNumberFormat="0" applyFill="0" applyAlignment="0" applyProtection="0"/>
    <xf numFmtId="0" fontId="12" fillId="23" borderId="9" applyNumberFormat="0" applyAlignment="0" applyProtection="0"/>
  </cellStyleXfs>
  <cellXfs count="32">
    <xf numFmtId="0" fontId="0" fillId="0" borderId="0" xfId="0" applyAlignment="1">
      <alignment/>
    </xf>
    <xf numFmtId="0" fontId="17" fillId="24" borderId="0" xfId="0" applyFont="1" applyFill="1" applyAlignment="1">
      <alignment horizontal="center" vertical="center" wrapText="1"/>
    </xf>
    <xf numFmtId="0" fontId="0" fillId="24" borderId="0" xfId="0" applyFill="1" applyAlignment="1">
      <alignment/>
    </xf>
    <xf numFmtId="0" fontId="17" fillId="22" borderId="0" xfId="0" applyFont="1" applyFill="1" applyAlignment="1">
      <alignment horizontal="center" vertical="center" wrapText="1"/>
    </xf>
    <xf numFmtId="0" fontId="18" fillId="22" borderId="0" xfId="0" applyFont="1" applyFill="1" applyAlignment="1">
      <alignment horizontal="center" vertical="center" wrapText="1"/>
    </xf>
    <xf numFmtId="0" fontId="0" fillId="22" borderId="0" xfId="0" applyFill="1" applyAlignment="1">
      <alignment/>
    </xf>
    <xf numFmtId="0" fontId="18" fillId="22" borderId="0" xfId="0" applyFont="1" applyFill="1" applyAlignment="1">
      <alignment/>
    </xf>
    <xf numFmtId="0" fontId="18" fillId="22" borderId="0" xfId="0" applyFont="1" applyFill="1" applyAlignment="1">
      <alignment horizontal="center"/>
    </xf>
    <xf numFmtId="0" fontId="18" fillId="24" borderId="0" xfId="0" applyFont="1" applyFill="1" applyAlignment="1">
      <alignment/>
    </xf>
    <xf numFmtId="0" fontId="18" fillId="24" borderId="0" xfId="0" applyFont="1" applyFill="1" applyAlignment="1">
      <alignment horizontal="center"/>
    </xf>
    <xf numFmtId="0" fontId="17" fillId="24" borderId="10" xfId="0" applyFont="1" applyFill="1" applyBorder="1" applyAlignment="1">
      <alignment horizontal="center" wrapText="1"/>
    </xf>
    <xf numFmtId="0" fontId="19" fillId="24" borderId="10" xfId="45" applyFill="1" applyBorder="1" applyAlignment="1" applyProtection="1">
      <alignment horizontal="left" wrapText="1"/>
      <protection/>
    </xf>
    <xf numFmtId="0" fontId="19" fillId="24" borderId="10" xfId="45" applyFill="1" applyBorder="1" applyAlignment="1" applyProtection="1">
      <alignment horizontal="center" wrapText="1"/>
      <protection/>
    </xf>
    <xf numFmtId="0" fontId="18" fillId="24" borderId="10" xfId="0" applyFont="1" applyFill="1" applyBorder="1" applyAlignment="1">
      <alignment horizontal="center" wrapText="1"/>
    </xf>
    <xf numFmtId="164" fontId="18" fillId="24" borderId="10" xfId="0" applyNumberFormat="1" applyFont="1" applyFill="1" applyBorder="1" applyAlignment="1">
      <alignment horizontal="center" wrapText="1"/>
    </xf>
    <xf numFmtId="10" fontId="18" fillId="24" borderId="10" xfId="0" applyNumberFormat="1" applyFont="1" applyFill="1" applyBorder="1" applyAlignment="1">
      <alignment horizontal="center" wrapText="1"/>
    </xf>
    <xf numFmtId="0" fontId="17" fillId="24" borderId="0" xfId="0" applyFont="1" applyFill="1" applyAlignment="1">
      <alignment horizontal="center" wrapText="1"/>
    </xf>
    <xf numFmtId="164" fontId="18" fillId="24" borderId="0" xfId="0" applyNumberFormat="1" applyFont="1" applyFill="1" applyAlignment="1">
      <alignment/>
    </xf>
    <xf numFmtId="10" fontId="18" fillId="24" borderId="0" xfId="0" applyNumberFormat="1" applyFont="1" applyFill="1" applyAlignment="1">
      <alignment/>
    </xf>
    <xf numFmtId="10" fontId="0" fillId="24" borderId="0" xfId="0" applyNumberFormat="1" applyFill="1" applyAlignment="1">
      <alignment/>
    </xf>
    <xf numFmtId="0" fontId="0" fillId="24" borderId="0" xfId="0" applyFill="1" applyAlignment="1">
      <alignment horizontal="center" vertical="center"/>
    </xf>
    <xf numFmtId="0" fontId="0" fillId="24" borderId="0" xfId="0" applyFill="1" applyAlignment="1">
      <alignment horizontal="center" vertical="center" wrapText="1"/>
    </xf>
    <xf numFmtId="1" fontId="0" fillId="24" borderId="0" xfId="0" applyNumberFormat="1" applyFill="1" applyAlignment="1">
      <alignment horizontal="center" vertical="center"/>
    </xf>
    <xf numFmtId="0" fontId="18" fillId="24" borderId="10" xfId="0" applyFont="1" applyFill="1" applyBorder="1" applyAlignment="1">
      <alignment/>
    </xf>
    <xf numFmtId="0" fontId="18" fillId="22" borderId="0" xfId="0" applyFont="1" applyFill="1" applyAlignment="1">
      <alignment/>
    </xf>
    <xf numFmtId="0" fontId="18" fillId="24" borderId="10" xfId="0" applyFont="1" applyFill="1" applyBorder="1" applyAlignment="1">
      <alignment wrapText="1"/>
    </xf>
    <xf numFmtId="0" fontId="18" fillId="24" borderId="0" xfId="0" applyFont="1" applyFill="1" applyAlignment="1">
      <alignment/>
    </xf>
    <xf numFmtId="0" fontId="0" fillId="24" borderId="0" xfId="0" applyFill="1" applyAlignment="1">
      <alignment horizontal="center" vertical="center" wrapText="1"/>
    </xf>
    <xf numFmtId="0" fontId="18" fillId="22" borderId="0" xfId="0" applyFont="1" applyFill="1" applyAlignment="1">
      <alignment horizontal="center" vertical="center" wrapText="1"/>
    </xf>
    <xf numFmtId="0" fontId="17" fillId="24" borderId="0" xfId="0" applyFont="1" applyFill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18" fillId="22" borderId="0" xfId="0" applyFont="1" applyFill="1" applyAlignment="1">
      <alignment vertical="center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Followed Hyperlink" xfId="43"/>
    <cellStyle name="Geras" xfId="44"/>
    <cellStyle name="Hyperlink" xfId="45"/>
    <cellStyle name="Išvestis" xfId="46"/>
    <cellStyle name="Įspėjimo tekstas" xfId="47"/>
    <cellStyle name="Įvestis" xfId="48"/>
    <cellStyle name="Neutralus" xfId="49"/>
    <cellStyle name="Paryškinimas 1" xfId="50"/>
    <cellStyle name="Paryškinimas 2" xfId="51"/>
    <cellStyle name="Paryškinimas 3" xfId="52"/>
    <cellStyle name="Paryškinimas 4" xfId="53"/>
    <cellStyle name="Paryškinimas 5" xfId="54"/>
    <cellStyle name="Paryškinimas 6" xfId="55"/>
    <cellStyle name="Pastaba" xfId="56"/>
    <cellStyle name="Pavadinimas" xfId="57"/>
    <cellStyle name="Percent" xfId="58"/>
    <cellStyle name="Skaičiavimas" xfId="59"/>
    <cellStyle name="Suma" xfId="60"/>
    <cellStyle name="Susietas langelis" xfId="61"/>
    <cellStyle name="Tikrinimo langelis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rk.lt/2011_savivaldybiu_tarybu_rinkimai/output_lt/rezultatai_daugiamand_apygardose/partijos3709_gauti_balsai_apygardoje7152.html" TargetMode="External" /><Relationship Id="rId2" Type="http://schemas.openxmlformats.org/officeDocument/2006/relationships/hyperlink" Target="http://www.vrk.lt/2011_savivaldybiu_tarybu_rinkimai/output_lt/rezultatai_daugiamand_apygardose/apygardos7152_partijos3709_pirmumo_balsai.html" TargetMode="External" /><Relationship Id="rId3" Type="http://schemas.openxmlformats.org/officeDocument/2006/relationships/hyperlink" Target="http://www.vrk.lt/2011_savivaldybiu_tarybu_rinkimai/output_lt/rezultatai_daugiamand_apygardose/partijos3776_gauti_balsai_apygardoje7152.html" TargetMode="External" /><Relationship Id="rId4" Type="http://schemas.openxmlformats.org/officeDocument/2006/relationships/hyperlink" Target="http://www.vrk.lt/2011_savivaldybiu_tarybu_rinkimai/output_lt/rezultatai_daugiamand_apygardose/apygardos7152_partijos3776_pirmumo_balsai.html" TargetMode="External" /><Relationship Id="rId5" Type="http://schemas.openxmlformats.org/officeDocument/2006/relationships/hyperlink" Target="http://www.vrk.lt/2011_savivaldybiu_tarybu_rinkimai/output_lt/rezultatai_daugiamand_apygardose/partijos3767_gauti_balsai_apygardoje7152.html" TargetMode="External" /><Relationship Id="rId6" Type="http://schemas.openxmlformats.org/officeDocument/2006/relationships/hyperlink" Target="http://www.vrk.lt/2011_savivaldybiu_tarybu_rinkimai/output_lt/rezultatai_daugiamand_apygardose/apygardos7152_partijos3767_pirmumo_balsai.html" TargetMode="External" /><Relationship Id="rId7" Type="http://schemas.openxmlformats.org/officeDocument/2006/relationships/hyperlink" Target="http://www.vrk.lt/2011_savivaldybiu_tarybu_rinkimai/output_lt/rezultatai_daugiamand_apygardose/partijos3762_gauti_balsai_apygardoje7152.html" TargetMode="External" /><Relationship Id="rId8" Type="http://schemas.openxmlformats.org/officeDocument/2006/relationships/hyperlink" Target="http://www.vrk.lt/2011_savivaldybiu_tarybu_rinkimai/output_lt/rezultatai_daugiamand_apygardose/apygardos7152_partijos3762_pirmumo_balsai.html" TargetMode="External" /><Relationship Id="rId9" Type="http://schemas.openxmlformats.org/officeDocument/2006/relationships/hyperlink" Target="http://www.vrk.lt/2011_savivaldybiu_tarybu_rinkimai/output_lt/rezultatai_daugiamand_apygardose/partijos3951_gauti_balsai_apygardoje7152.html" TargetMode="External" /><Relationship Id="rId10" Type="http://schemas.openxmlformats.org/officeDocument/2006/relationships/hyperlink" Target="http://www.vrk.lt/2011_savivaldybiu_tarybu_rinkimai/output_lt/rezultatai_daugiamand_apygardose/apygardos7152_partijos3951_pirmumo_balsai.html" TargetMode="External" /><Relationship Id="rId11" Type="http://schemas.openxmlformats.org/officeDocument/2006/relationships/hyperlink" Target="http://www.vrk.lt/2011_savivaldybiu_tarybu_rinkimai/output_lt/rezultatai_daugiamand_apygardose/apygardos7152_partijos3703_pirmumo_balsai.html" TargetMode="External" /><Relationship Id="rId12" Type="http://schemas.openxmlformats.org/officeDocument/2006/relationships/hyperlink" Target="http://www.vrk.lt/2011_savivaldybiu_tarybu_rinkimai/output_lt/rezultatai_daugiamand_apygardose/partijos3703_gauti_balsai_apygardoje7152.html" TargetMode="External" /><Relationship Id="rId13" Type="http://schemas.openxmlformats.org/officeDocument/2006/relationships/hyperlink" Target="http://www.vrk.lt/2011_savivaldybiu_tarybu_rinkimai/output_lt/rezultatai_daugiamand_apygardose/apygardos7152_partijos3694_pirmumo_balsai.html" TargetMode="External" /><Relationship Id="rId14" Type="http://schemas.openxmlformats.org/officeDocument/2006/relationships/hyperlink" Target="http://www.vrk.lt/2011_savivaldybiu_tarybu_rinkimai/output_lt/rezultatai_daugiamand_apygardose/partijos3694_gauti_balsai_apygardoje7152.html" TargetMode="External" /><Relationship Id="rId15" Type="http://schemas.openxmlformats.org/officeDocument/2006/relationships/hyperlink" Target="http://www.vrk.lt/2011_savivaldybiu_tarybu_rinkimai/output_lt/rezultatai_daugiamand_apygardose/apygardos7152_partijos3785_pirmumo_balsai.html" TargetMode="External" /><Relationship Id="rId16" Type="http://schemas.openxmlformats.org/officeDocument/2006/relationships/hyperlink" Target="http://www.vrk.lt/2011_savivaldybiu_tarybu_rinkimai/output_lt/rezultatai_daugiamand_apygardose/partijos3785_gauti_balsai_apygardoje7152.html" TargetMode="External" /><Relationship Id="rId17" Type="http://schemas.openxmlformats.org/officeDocument/2006/relationships/hyperlink" Target="http://www.vrk.lt/2011_savivaldybiu_tarybu_rinkimai/output_lt/rezultatai_daugiamand_apygardose/partijos3767_gauti_balsai_apygardoje7136.html" TargetMode="External" /><Relationship Id="rId18" Type="http://schemas.openxmlformats.org/officeDocument/2006/relationships/hyperlink" Target="http://www.vrk.lt/2011_savivaldybiu_tarybu_rinkimai/output_lt/rezultatai_daugiamand_apygardose/apygardos7136_partijos3767_pirmumo_balsai.html" TargetMode="External" /><Relationship Id="rId19" Type="http://schemas.openxmlformats.org/officeDocument/2006/relationships/hyperlink" Target="http://www.vrk.lt/2011_savivaldybiu_tarybu_rinkimai/output_lt/rezultatai_daugiamand_apygardose/partijos3785_gauti_balsai_apygardoje7136.html" TargetMode="External" /><Relationship Id="rId20" Type="http://schemas.openxmlformats.org/officeDocument/2006/relationships/hyperlink" Target="http://www.vrk.lt/2011_savivaldybiu_tarybu_rinkimai/output_lt/rezultatai_daugiamand_apygardose/apygardos7136_partijos3785_pirmumo_balsai.html" TargetMode="External" /><Relationship Id="rId21" Type="http://schemas.openxmlformats.org/officeDocument/2006/relationships/hyperlink" Target="http://www.vrk.lt/2011_savivaldybiu_tarybu_rinkimai/output_lt/rezultatai_daugiamand_apygardose/partijos3967_gauti_balsai_apygardoje7136.html" TargetMode="External" /><Relationship Id="rId22" Type="http://schemas.openxmlformats.org/officeDocument/2006/relationships/hyperlink" Target="http://www.vrk.lt/2011_savivaldybiu_tarybu_rinkimai/output_lt/rezultatai_daugiamand_apygardose/apygardos7136_partijos3967_pirmumo_balsai.html" TargetMode="External" /><Relationship Id="rId23" Type="http://schemas.openxmlformats.org/officeDocument/2006/relationships/hyperlink" Target="http://www.vrk.lt/2011_savivaldybiu_tarybu_rinkimai/output_lt/rezultatai_daugiamand_apygardose/partijos3778_gauti_balsai_apygardoje7136.html" TargetMode="External" /><Relationship Id="rId24" Type="http://schemas.openxmlformats.org/officeDocument/2006/relationships/hyperlink" Target="http://www.vrk.lt/2011_savivaldybiu_tarybu_rinkimai/output_lt/rezultatai_daugiamand_apygardose/apygardos7136_partijos3778_pirmumo_balsai.html" TargetMode="External" /><Relationship Id="rId25" Type="http://schemas.openxmlformats.org/officeDocument/2006/relationships/hyperlink" Target="http://www.vrk.lt/2011_savivaldybiu_tarybu_rinkimai/output_lt/rezultatai_daugiamand_apygardose/partijos3776_gauti_balsai_apygardoje7136.html" TargetMode="External" /><Relationship Id="rId26" Type="http://schemas.openxmlformats.org/officeDocument/2006/relationships/hyperlink" Target="http://www.vrk.lt/2011_savivaldybiu_tarybu_rinkimai/output_lt/rezultatai_daugiamand_apygardose/apygardos7136_partijos3776_pirmumo_balsai.html" TargetMode="External" /><Relationship Id="rId27" Type="http://schemas.openxmlformats.org/officeDocument/2006/relationships/hyperlink" Target="http://www.vrk.lt/2011_savivaldybiu_tarybu_rinkimai/output_lt/rezultatai_daugiamand_apygardose/partijos3703_gauti_balsai_apygardoje7136.html" TargetMode="External" /><Relationship Id="rId28" Type="http://schemas.openxmlformats.org/officeDocument/2006/relationships/hyperlink" Target="http://www.vrk.lt/2011_savivaldybiu_tarybu_rinkimai/output_lt/rezultatai_daugiamand_apygardose/apygardos7136_partijos3703_pirmumo_balsai.html" TargetMode="External" /><Relationship Id="rId29" Type="http://schemas.openxmlformats.org/officeDocument/2006/relationships/hyperlink" Target="http://www.vrk.lt/2011_savivaldybiu_tarybu_rinkimai/output_lt/rezultatai_daugiamand_apygardose/partijos3762_gauti_balsai_apygardoje7136.html" TargetMode="External" /><Relationship Id="rId30" Type="http://schemas.openxmlformats.org/officeDocument/2006/relationships/hyperlink" Target="http://www.vrk.lt/2011_savivaldybiu_tarybu_rinkimai/output_lt/rezultatai_daugiamand_apygardose/apygardos7136_partijos3762_pirmumo_balsai.html" TargetMode="External" /><Relationship Id="rId31" Type="http://schemas.openxmlformats.org/officeDocument/2006/relationships/hyperlink" Target="http://www.vrk.lt/2011_savivaldybiu_tarybu_rinkimai/output_lt/rezultatai_daugiamand_apygardose/partijos3709_gauti_balsai_apygardoje7136.html" TargetMode="External" /><Relationship Id="rId32" Type="http://schemas.openxmlformats.org/officeDocument/2006/relationships/hyperlink" Target="http://www.vrk.lt/2011_savivaldybiu_tarybu_rinkimai/output_lt/rezultatai_daugiamand_apygardose/apygardos7136_partijos3709_pirmumo_balsai.html" TargetMode="External" /><Relationship Id="rId33" Type="http://schemas.openxmlformats.org/officeDocument/2006/relationships/hyperlink" Target="http://www.vrk.lt/2011_savivaldybiu_tarybu_rinkimai/output_lt/rezultatai_daugiamand_apygardose/partijos3785_gauti_balsai_apygardoje7155.html" TargetMode="External" /><Relationship Id="rId34" Type="http://schemas.openxmlformats.org/officeDocument/2006/relationships/hyperlink" Target="http://www.vrk.lt/2011_savivaldybiu_tarybu_rinkimai/output_lt/rezultatai_daugiamand_apygardose/apygardos7155_partijos3785_pirmumo_balsai.html" TargetMode="External" /><Relationship Id="rId35" Type="http://schemas.openxmlformats.org/officeDocument/2006/relationships/hyperlink" Target="http://www.vrk.lt/2011_savivaldybiu_tarybu_rinkimai/output_lt/rezultatai_daugiamand_apygardose/partijos3767_gauti_balsai_apygardoje7155.html" TargetMode="External" /><Relationship Id="rId36" Type="http://schemas.openxmlformats.org/officeDocument/2006/relationships/hyperlink" Target="http://www.vrk.lt/2011_savivaldybiu_tarybu_rinkimai/output_lt/rezultatai_daugiamand_apygardose/apygardos7155_partijos3767_pirmumo_balsai.html" TargetMode="External" /><Relationship Id="rId37" Type="http://schemas.openxmlformats.org/officeDocument/2006/relationships/hyperlink" Target="http://www.vrk.lt/2011_savivaldybiu_tarybu_rinkimai/output_lt/rezultatai_daugiamand_apygardose/partijos3703_gauti_balsai_apygardoje7155.html" TargetMode="External" /><Relationship Id="rId38" Type="http://schemas.openxmlformats.org/officeDocument/2006/relationships/hyperlink" Target="http://www.vrk.lt/2011_savivaldybiu_tarybu_rinkimai/output_lt/rezultatai_daugiamand_apygardose/apygardos7155_partijos3703_pirmumo_balsai.html" TargetMode="External" /><Relationship Id="rId39" Type="http://schemas.openxmlformats.org/officeDocument/2006/relationships/hyperlink" Target="http://www.vrk.lt/2011_savivaldybiu_tarybu_rinkimai/output_lt/rezultatai_daugiamand_apygardose/partijos3776_gauti_balsai_apygardoje7155.html" TargetMode="External" /><Relationship Id="rId40" Type="http://schemas.openxmlformats.org/officeDocument/2006/relationships/hyperlink" Target="http://www.vrk.lt/2011_savivaldybiu_tarybu_rinkimai/output_lt/rezultatai_daugiamand_apygardose/apygardos7155_partijos3776_pirmumo_balsai.html" TargetMode="External" /><Relationship Id="rId41" Type="http://schemas.openxmlformats.org/officeDocument/2006/relationships/hyperlink" Target="http://www.vrk.lt/2011_savivaldybiu_tarybu_rinkimai/output_lt/rezultatai_daugiamand_apygardose/partijos3694_gauti_balsai_apygardoje7155.html" TargetMode="External" /><Relationship Id="rId42" Type="http://schemas.openxmlformats.org/officeDocument/2006/relationships/hyperlink" Target="http://www.vrk.lt/2011_savivaldybiu_tarybu_rinkimai/output_lt/rezultatai_daugiamand_apygardose/apygardos7155_partijos3694_pirmumo_balsai.html" TargetMode="External" /><Relationship Id="rId43" Type="http://schemas.openxmlformats.org/officeDocument/2006/relationships/hyperlink" Target="http://www.vrk.lt/2011_savivaldybiu_tarybu_rinkimai/output_lt/rezultatai_daugiamand_apygardose/partijos3709_gauti_balsai_apygardoje7155.html" TargetMode="External" /><Relationship Id="rId44" Type="http://schemas.openxmlformats.org/officeDocument/2006/relationships/hyperlink" Target="http://www.vrk.lt/2011_savivaldybiu_tarybu_rinkimai/output_lt/rezultatai_daugiamand_apygardose/apygardos7155_partijos3709_pirmumo_balsai.html" TargetMode="External" /><Relationship Id="rId45" Type="http://schemas.openxmlformats.org/officeDocument/2006/relationships/hyperlink" Target="http://www.vrk.lt/2011_savivaldybiu_tarybu_rinkimai/output_lt/rezultatai_daugiamand_apygardose/partijos3694_gauti_balsai_apygardoje7160.html" TargetMode="External" /><Relationship Id="rId46" Type="http://schemas.openxmlformats.org/officeDocument/2006/relationships/hyperlink" Target="http://www.vrk.lt/2011_savivaldybiu_tarybu_rinkimai/output_lt/rezultatai_daugiamand_apygardose/apygardos7160_partijos3694_pirmumo_balsai.html" TargetMode="External" /><Relationship Id="rId47" Type="http://schemas.openxmlformats.org/officeDocument/2006/relationships/hyperlink" Target="http://www.vrk.lt/2011_savivaldybiu_tarybu_rinkimai/output_lt/rezultatai_daugiamand_apygardose/partijos3767_gauti_balsai_apygardoje7160.html" TargetMode="External" /><Relationship Id="rId48" Type="http://schemas.openxmlformats.org/officeDocument/2006/relationships/hyperlink" Target="http://www.vrk.lt/2011_savivaldybiu_tarybu_rinkimai/output_lt/rezultatai_daugiamand_apygardose/apygardos7160_partijos3767_pirmumo_balsai.html" TargetMode="External" /><Relationship Id="rId49" Type="http://schemas.openxmlformats.org/officeDocument/2006/relationships/hyperlink" Target="http://www.vrk.lt/2011_savivaldybiu_tarybu_rinkimai/output_lt/rezultatai_daugiamand_apygardose/partijos3785_gauti_balsai_apygardoje7160.html" TargetMode="External" /><Relationship Id="rId50" Type="http://schemas.openxmlformats.org/officeDocument/2006/relationships/hyperlink" Target="http://www.vrk.lt/2011_savivaldybiu_tarybu_rinkimai/output_lt/rezultatai_daugiamand_apygardose/apygardos7160_partijos3785_pirmumo_balsai.html" TargetMode="External" /><Relationship Id="rId51" Type="http://schemas.openxmlformats.org/officeDocument/2006/relationships/hyperlink" Target="http://www.vrk.lt/2011_savivaldybiu_tarybu_rinkimai/output_lt/rezultatai_daugiamand_apygardose/partijos3703_gauti_balsai_apygardoje7160.html" TargetMode="External" /><Relationship Id="rId52" Type="http://schemas.openxmlformats.org/officeDocument/2006/relationships/hyperlink" Target="http://www.vrk.lt/2011_savivaldybiu_tarybu_rinkimai/output_lt/rezultatai_daugiamand_apygardose/apygardos7160_partijos3703_pirmumo_balsai.html" TargetMode="External" /><Relationship Id="rId53" Type="http://schemas.openxmlformats.org/officeDocument/2006/relationships/hyperlink" Target="http://www.vrk.lt/2011_savivaldybiu_tarybu_rinkimai/output_lt/rezultatai_daugiamand_apygardose/partijos3981_gauti_balsai_apygardoje7160.html" TargetMode="External" /><Relationship Id="rId54" Type="http://schemas.openxmlformats.org/officeDocument/2006/relationships/hyperlink" Target="http://www.vrk.lt/2011_savivaldybiu_tarybu_rinkimai/output_lt/rezultatai_daugiamand_apygardose/apygardos7160_partijos3981_pirmumo_balsai.html" TargetMode="External" /><Relationship Id="rId55" Type="http://schemas.openxmlformats.org/officeDocument/2006/relationships/hyperlink" Target="http://www.vrk.lt/2011_savivaldybiu_tarybu_rinkimai/output_lt/rezultatai_daugiamand_apygardose/partijos3694_gauti_balsai_apygardoje7165.html" TargetMode="External" /><Relationship Id="rId56" Type="http://schemas.openxmlformats.org/officeDocument/2006/relationships/hyperlink" Target="http://www.vrk.lt/2011_savivaldybiu_tarybu_rinkimai/output_lt/rezultatai_daugiamand_apygardose/apygardos7165_partijos3694_pirmumo_balsai.html" TargetMode="External" /><Relationship Id="rId57" Type="http://schemas.openxmlformats.org/officeDocument/2006/relationships/hyperlink" Target="http://www.vrk.lt/2011_savivaldybiu_tarybu_rinkimai/output_lt/rezultatai_daugiamand_apygardose/partijos3785_gauti_balsai_apygardoje7165.html" TargetMode="External" /><Relationship Id="rId58" Type="http://schemas.openxmlformats.org/officeDocument/2006/relationships/hyperlink" Target="http://www.vrk.lt/2011_savivaldybiu_tarybu_rinkimai/output_lt/rezultatai_daugiamand_apygardose/apygardos7165_partijos3785_pirmumo_balsai.html" TargetMode="External" /><Relationship Id="rId59" Type="http://schemas.openxmlformats.org/officeDocument/2006/relationships/hyperlink" Target="http://www.vrk.lt/2011_savivaldybiu_tarybu_rinkimai/output_lt/rezultatai_daugiamand_apygardose/partijos3767_gauti_balsai_apygardoje7165.html" TargetMode="External" /><Relationship Id="rId60" Type="http://schemas.openxmlformats.org/officeDocument/2006/relationships/hyperlink" Target="http://www.vrk.lt/2011_savivaldybiu_tarybu_rinkimai/output_lt/rezultatai_daugiamand_apygardose/apygardos7165_partijos3767_pirmumo_balsai.html" TargetMode="External" /><Relationship Id="rId61" Type="http://schemas.openxmlformats.org/officeDocument/2006/relationships/hyperlink" Target="http://www.vrk.lt/2011_savivaldybiu_tarybu_rinkimai/output_lt/rezultatai_daugiamand_apygardose/partijos3709_gauti_balsai_apygardoje7165.html" TargetMode="External" /><Relationship Id="rId62" Type="http://schemas.openxmlformats.org/officeDocument/2006/relationships/hyperlink" Target="http://www.vrk.lt/2011_savivaldybiu_tarybu_rinkimai/output_lt/rezultatai_daugiamand_apygardose/apygardos7165_partijos3709_pirmumo_balsai.html" TargetMode="External" /><Relationship Id="rId63" Type="http://schemas.openxmlformats.org/officeDocument/2006/relationships/hyperlink" Target="http://www.vrk.lt/2011_savivaldybiu_tarybu_rinkimai/output_lt/rezultatai_daugiamand_apygardose/partijos3703_gauti_balsai_apygardoje7165.html" TargetMode="External" /><Relationship Id="rId64" Type="http://schemas.openxmlformats.org/officeDocument/2006/relationships/hyperlink" Target="http://www.vrk.lt/2011_savivaldybiu_tarybu_rinkimai/output_lt/rezultatai_daugiamand_apygardose/apygardos7165_partijos3703_pirmumo_balsai.html" TargetMode="External" /><Relationship Id="rId65" Type="http://schemas.openxmlformats.org/officeDocument/2006/relationships/hyperlink" Target="http://www.vrk.lt/2011_savivaldybiu_tarybu_rinkimai/output_lt/rezultatai_daugiamand_apygardose/partijos3776_gauti_balsai_apygardoje7165.html" TargetMode="External" /><Relationship Id="rId66" Type="http://schemas.openxmlformats.org/officeDocument/2006/relationships/hyperlink" Target="http://www.vrk.lt/2011_savivaldybiu_tarybu_rinkimai/output_lt/rezultatai_daugiamand_apygardose/apygardos7165_partijos3776_pirmumo_balsai.html" TargetMode="External" /><Relationship Id="rId67" Type="http://schemas.openxmlformats.org/officeDocument/2006/relationships/hyperlink" Target="http://www.vrk.lt/2011_savivaldybiu_tarybu_rinkimai/output_lt/rezultatai_daugiamand_apygardose/partijos3762_gauti_balsai_apygardoje7165.html" TargetMode="External" /><Relationship Id="rId68" Type="http://schemas.openxmlformats.org/officeDocument/2006/relationships/hyperlink" Target="http://www.vrk.lt/2011_savivaldybiu_tarybu_rinkimai/output_lt/rezultatai_daugiamand_apygardose/apygardos7165_partijos3762_pirmumo_balsai.html" TargetMode="External" /><Relationship Id="rId69" Type="http://schemas.openxmlformats.org/officeDocument/2006/relationships/hyperlink" Target="http://www.vrk.lt/2011_savivaldybiu_tarybu_rinkimai/output_lt/rezultatai_daugiamand_apygardose/partijos3767_gauti_balsai_apygardoje7139.html" TargetMode="External" /><Relationship Id="rId70" Type="http://schemas.openxmlformats.org/officeDocument/2006/relationships/hyperlink" Target="http://www.vrk.lt/2011_savivaldybiu_tarybu_rinkimai/output_lt/rezultatai_daugiamand_apygardose/apygardos7139_partijos3767_pirmumo_balsai.html" TargetMode="External" /><Relationship Id="rId71" Type="http://schemas.openxmlformats.org/officeDocument/2006/relationships/hyperlink" Target="http://www.vrk.lt/2011_savivaldybiu_tarybu_rinkimai/output_lt/rezultatai_daugiamand_apygardose/partijos3762_gauti_balsai_apygardoje7139.html" TargetMode="External" /><Relationship Id="rId72" Type="http://schemas.openxmlformats.org/officeDocument/2006/relationships/hyperlink" Target="http://www.vrk.lt/2011_savivaldybiu_tarybu_rinkimai/output_lt/rezultatai_daugiamand_apygardose/apygardos7139_partijos3762_pirmumo_balsai.html" TargetMode="External" /><Relationship Id="rId73" Type="http://schemas.openxmlformats.org/officeDocument/2006/relationships/hyperlink" Target="http://www.vrk.lt/2011_savivaldybiu_tarybu_rinkimai/output_lt/rezultatai_daugiamand_apygardose/partijos3709_gauti_balsai_apygardoje7139.html" TargetMode="External" /><Relationship Id="rId74" Type="http://schemas.openxmlformats.org/officeDocument/2006/relationships/hyperlink" Target="http://www.vrk.lt/2011_savivaldybiu_tarybu_rinkimai/output_lt/rezultatai_daugiamand_apygardose/apygardos7139_partijos3709_pirmumo_balsai.html" TargetMode="External" /><Relationship Id="rId75" Type="http://schemas.openxmlformats.org/officeDocument/2006/relationships/hyperlink" Target="http://www.vrk.lt/2011_savivaldybiu_tarybu_rinkimai/output_lt/rezultatai_daugiamand_apygardose/partijos3776_gauti_balsai_apygardoje7139.html" TargetMode="External" /><Relationship Id="rId76" Type="http://schemas.openxmlformats.org/officeDocument/2006/relationships/hyperlink" Target="http://www.vrk.lt/2011_savivaldybiu_tarybu_rinkimai/output_lt/rezultatai_daugiamand_apygardose/apygardos7139_partijos3776_pirmumo_balsai.html" TargetMode="External" /><Relationship Id="rId77" Type="http://schemas.openxmlformats.org/officeDocument/2006/relationships/hyperlink" Target="http://www.vrk.lt/2011_savivaldybiu_tarybu_rinkimai/output_lt/rezultatai_daugiamand_apygardose/partijos3785_gauti_balsai_apygardoje7139.html" TargetMode="External" /><Relationship Id="rId78" Type="http://schemas.openxmlformats.org/officeDocument/2006/relationships/hyperlink" Target="http://www.vrk.lt/2011_savivaldybiu_tarybu_rinkimai/output_lt/rezultatai_daugiamand_apygardose/apygardos7139_partijos3785_pirmumo_balsai.html" TargetMode="External" /><Relationship Id="rId79" Type="http://schemas.openxmlformats.org/officeDocument/2006/relationships/hyperlink" Target="http://www.vrk.lt/2011_savivaldybiu_tarybu_rinkimai/output_lt/rezultatai_daugiamand_apygardose/partijos3763_gauti_balsai_apygardoje7139.html" TargetMode="External" /><Relationship Id="rId80" Type="http://schemas.openxmlformats.org/officeDocument/2006/relationships/hyperlink" Target="http://www.vrk.lt/2011_savivaldybiu_tarybu_rinkimai/output_lt/rezultatai_daugiamand_apygardose/apygardos7139_partijos3763_pirmumo_balsai.html" TargetMode="External" /><Relationship Id="rId81" Type="http://schemas.openxmlformats.org/officeDocument/2006/relationships/hyperlink" Target="http://www.vrk.lt/2011_savivaldybiu_tarybu_rinkimai/output_lt/rezultatai_daugiamand_apygardose/partijos3813_gauti_balsai_apygardoje7139.html" TargetMode="External" /><Relationship Id="rId82" Type="http://schemas.openxmlformats.org/officeDocument/2006/relationships/hyperlink" Target="http://www.vrk.lt/2011_savivaldybiu_tarybu_rinkimai/output_lt/rezultatai_daugiamand_apygardose/apygardos7139_partijos3813_pirmumo_balsai.html" TargetMode="External" /><Relationship Id="rId83" Type="http://schemas.openxmlformats.org/officeDocument/2006/relationships/hyperlink" Target="http://www.vrk.lt/2011_savivaldybiu_tarybu_rinkimai/output_lt/rezultatai_daugiamand_apygardose/partijos3762_gauti_balsai_apygardoje7182.html" TargetMode="External" /><Relationship Id="rId84" Type="http://schemas.openxmlformats.org/officeDocument/2006/relationships/hyperlink" Target="http://www.vrk.lt/2011_savivaldybiu_tarybu_rinkimai/output_lt/rezultatai_daugiamand_apygardose/apygardos7182_partijos3762_pirmumo_balsai.html" TargetMode="External" /><Relationship Id="rId85" Type="http://schemas.openxmlformats.org/officeDocument/2006/relationships/hyperlink" Target="http://www.vrk.lt/2011_savivaldybiu_tarybu_rinkimai/output_lt/rezultatai_daugiamand_apygardose/partijos3694_gauti_balsai_apygardoje7182.html" TargetMode="External" /><Relationship Id="rId86" Type="http://schemas.openxmlformats.org/officeDocument/2006/relationships/hyperlink" Target="http://www.vrk.lt/2011_savivaldybiu_tarybu_rinkimai/output_lt/rezultatai_daugiamand_apygardose/apygardos7182_partijos3694_pirmumo_balsai.html" TargetMode="External" /><Relationship Id="rId87" Type="http://schemas.openxmlformats.org/officeDocument/2006/relationships/hyperlink" Target="http://www.vrk.lt/2011_savivaldybiu_tarybu_rinkimai/output_lt/rezultatai_daugiamand_apygardose/partijos3776_gauti_balsai_apygardoje7182.html" TargetMode="External" /><Relationship Id="rId88" Type="http://schemas.openxmlformats.org/officeDocument/2006/relationships/hyperlink" Target="http://www.vrk.lt/2011_savivaldybiu_tarybu_rinkimai/output_lt/rezultatai_daugiamand_apygardose/apygardos7182_partijos3776_pirmumo_balsai.html" TargetMode="External" /><Relationship Id="rId89" Type="http://schemas.openxmlformats.org/officeDocument/2006/relationships/hyperlink" Target="http://www.vrk.lt/2011_savivaldybiu_tarybu_rinkimai/output_lt/rezultatai_daugiamand_apygardose/partijos3767_gauti_balsai_apygardoje7182.html" TargetMode="External" /><Relationship Id="rId90" Type="http://schemas.openxmlformats.org/officeDocument/2006/relationships/hyperlink" Target="http://www.vrk.lt/2011_savivaldybiu_tarybu_rinkimai/output_lt/rezultatai_daugiamand_apygardose/apygardos7182_partijos3767_pirmumo_balsai.html" TargetMode="External" /><Relationship Id="rId91" Type="http://schemas.openxmlformats.org/officeDocument/2006/relationships/hyperlink" Target="http://www.vrk.lt/2011_savivaldybiu_tarybu_rinkimai/output_lt/rezultatai_daugiamand_apygardose/partijos3785_gauti_balsai_apygardoje7182.html" TargetMode="External" /><Relationship Id="rId92" Type="http://schemas.openxmlformats.org/officeDocument/2006/relationships/hyperlink" Target="http://www.vrk.lt/2011_savivaldybiu_tarybu_rinkimai/output_lt/rezultatai_daugiamand_apygardose/apygardos7182_partijos3785_pirmumo_balsai.html" TargetMode="External" /><Relationship Id="rId93" Type="http://schemas.openxmlformats.org/officeDocument/2006/relationships/hyperlink" Target="http://www.vrk.lt/2011_savivaldybiu_tarybu_rinkimai/output_lt/rezultatai_daugiamand_apygardose/partijos3703_gauti_balsai_apygardoje7182.html" TargetMode="External" /><Relationship Id="rId94" Type="http://schemas.openxmlformats.org/officeDocument/2006/relationships/hyperlink" Target="http://www.vrk.lt/2011_savivaldybiu_tarybu_rinkimai/output_lt/rezultatai_daugiamand_apygardose/apygardos7182_partijos3703_pirmumo_balsai.html" TargetMode="External" /><Relationship Id="rId95" Type="http://schemas.openxmlformats.org/officeDocument/2006/relationships/hyperlink" Target="http://www.vrk.lt/2011_savivaldybiu_tarybu_rinkimai/output_lt/rezultatai_daugiamand_apygardose/partijos3763_gauti_balsai_apygardoje7182.html" TargetMode="External" /><Relationship Id="rId96" Type="http://schemas.openxmlformats.org/officeDocument/2006/relationships/hyperlink" Target="http://www.vrk.lt/2011_savivaldybiu_tarybu_rinkimai/output_lt/rezultatai_daugiamand_apygardose/apygardos7182_partijos3763_pirmumo_balsai.html" TargetMode="External" /><Relationship Id="rId97" Type="http://schemas.openxmlformats.org/officeDocument/2006/relationships/hyperlink" Target="http://www.vrk.lt/2011_savivaldybiu_tarybu_rinkimai/output_lt/rezultatai_daugiamand_apygardose/partijos3709_gauti_balsai_apygardoje7182.html" TargetMode="External" /><Relationship Id="rId98" Type="http://schemas.openxmlformats.org/officeDocument/2006/relationships/hyperlink" Target="http://www.vrk.lt/2011_savivaldybiu_tarybu_rinkimai/output_lt/rezultatai_daugiamand_apygardose/apygardos7182_partijos3709_pirmumo_balsai.html" TargetMode="External" /><Relationship Id="rId99" Type="http://schemas.openxmlformats.org/officeDocument/2006/relationships/hyperlink" Target="http://www.vrk.lt/2011_savivaldybiu_tarybu_rinkimai/output_lt/rezultatai_daugiamand_apygardose/partijos3785_gauti_balsai_apygardoje7173.html" TargetMode="External" /><Relationship Id="rId100" Type="http://schemas.openxmlformats.org/officeDocument/2006/relationships/hyperlink" Target="http://www.vrk.lt/2011_savivaldybiu_tarybu_rinkimai/output_lt/rezultatai_daugiamand_apygardose/apygardos7173_partijos3785_pirmumo_balsai.html" TargetMode="External" /><Relationship Id="rId101" Type="http://schemas.openxmlformats.org/officeDocument/2006/relationships/hyperlink" Target="http://www.vrk.lt/2011_savivaldybiu_tarybu_rinkimai/output_lt/rezultatai_daugiamand_apygardose/partijos3762_gauti_balsai_apygardoje7173.html" TargetMode="External" /><Relationship Id="rId102" Type="http://schemas.openxmlformats.org/officeDocument/2006/relationships/hyperlink" Target="http://www.vrk.lt/2011_savivaldybiu_tarybu_rinkimai/output_lt/rezultatai_daugiamand_apygardose/apygardos7173_partijos3762_pirmumo_balsai.html" TargetMode="External" /><Relationship Id="rId103" Type="http://schemas.openxmlformats.org/officeDocument/2006/relationships/hyperlink" Target="http://www.vrk.lt/2011_savivaldybiu_tarybu_rinkimai/output_lt/rezultatai_daugiamand_apygardose/partijos3776_gauti_balsai_apygardoje7173.html" TargetMode="External" /><Relationship Id="rId104" Type="http://schemas.openxmlformats.org/officeDocument/2006/relationships/hyperlink" Target="http://www.vrk.lt/2011_savivaldybiu_tarybu_rinkimai/output_lt/rezultatai_daugiamand_apygardose/apygardos7173_partijos3776_pirmumo_balsai.html" TargetMode="External" /><Relationship Id="rId105" Type="http://schemas.openxmlformats.org/officeDocument/2006/relationships/hyperlink" Target="http://www.vrk.lt/2011_savivaldybiu_tarybu_rinkimai/output_lt/rezultatai_daugiamand_apygardose/partijos3767_gauti_balsai_apygardoje7173.html" TargetMode="External" /><Relationship Id="rId106" Type="http://schemas.openxmlformats.org/officeDocument/2006/relationships/hyperlink" Target="http://www.vrk.lt/2011_savivaldybiu_tarybu_rinkimai/output_lt/rezultatai_daugiamand_apygardose/apygardos7173_partijos3767_pirmumo_balsai.html" TargetMode="External" /><Relationship Id="rId107" Type="http://schemas.openxmlformats.org/officeDocument/2006/relationships/hyperlink" Target="http://www.vrk.lt/2011_savivaldybiu_tarybu_rinkimai/output_lt/rezultatai_daugiamand_apygardose/partijos3694_gauti_balsai_apygardoje7173.html" TargetMode="External" /><Relationship Id="rId108" Type="http://schemas.openxmlformats.org/officeDocument/2006/relationships/hyperlink" Target="http://www.vrk.lt/2011_savivaldybiu_tarybu_rinkimai/output_lt/rezultatai_daugiamand_apygardose/apygardos7173_partijos3694_pirmumo_balsai.html" TargetMode="External" /><Relationship Id="rId109" Type="http://schemas.openxmlformats.org/officeDocument/2006/relationships/hyperlink" Target="http://www.vrk.lt/2011_savivaldybiu_tarybu_rinkimai/output_lt/rezultatai_daugiamand_apygardose/partijos3709_gauti_balsai_apygardoje7173.html" TargetMode="External" /><Relationship Id="rId110" Type="http://schemas.openxmlformats.org/officeDocument/2006/relationships/hyperlink" Target="http://www.vrk.lt/2011_savivaldybiu_tarybu_rinkimai/output_lt/rezultatai_daugiamand_apygardose/apygardos7173_partijos3709_pirmumo_balsai.html" TargetMode="External" /><Relationship Id="rId111" Type="http://schemas.openxmlformats.org/officeDocument/2006/relationships/hyperlink" Target="http://www.vrk.lt/2011_savivaldybiu_tarybu_rinkimai/output_lt/rezultatai_daugiamand_apygardose/partijos3703_gauti_balsai_apygardoje7173.html" TargetMode="External" /><Relationship Id="rId112" Type="http://schemas.openxmlformats.org/officeDocument/2006/relationships/hyperlink" Target="http://www.vrk.lt/2011_savivaldybiu_tarybu_rinkimai/output_lt/rezultatai_daugiamand_apygardose/apygardos7173_partijos3703_pirmumo_balsai.html" TargetMode="External" /><Relationship Id="rId113" Type="http://schemas.openxmlformats.org/officeDocument/2006/relationships/hyperlink" Target="http://www.vrk.lt/2011_savivaldybiu_tarybu_rinkimai/output_lt/rezultatai_daugiamand_apygardose/partijos3785_gauti_balsai_apygardoje7134.html" TargetMode="External" /><Relationship Id="rId114" Type="http://schemas.openxmlformats.org/officeDocument/2006/relationships/hyperlink" Target="http://www.vrk.lt/2011_savivaldybiu_tarybu_rinkimai/output_lt/rezultatai_daugiamand_apygardose/apygardos7134_partijos3785_pirmumo_balsai.html" TargetMode="External" /><Relationship Id="rId115" Type="http://schemas.openxmlformats.org/officeDocument/2006/relationships/hyperlink" Target="http://www.vrk.lt/2011_savivaldybiu_tarybu_rinkimai/output_lt/rezultatai_daugiamand_apygardose/partijos3762_gauti_balsai_apygardoje7134.html" TargetMode="External" /><Relationship Id="rId116" Type="http://schemas.openxmlformats.org/officeDocument/2006/relationships/hyperlink" Target="http://www.vrk.lt/2011_savivaldybiu_tarybu_rinkimai/output_lt/rezultatai_daugiamand_apygardose/apygardos7134_partijos3762_pirmumo_balsai.html" TargetMode="External" /><Relationship Id="rId117" Type="http://schemas.openxmlformats.org/officeDocument/2006/relationships/hyperlink" Target="http://www.vrk.lt/2011_savivaldybiu_tarybu_rinkimai/output_lt/rezultatai_daugiamand_apygardose/partijos3776_gauti_balsai_apygardoje7134.html" TargetMode="External" /><Relationship Id="rId118" Type="http://schemas.openxmlformats.org/officeDocument/2006/relationships/hyperlink" Target="http://www.vrk.lt/2011_savivaldybiu_tarybu_rinkimai/output_lt/rezultatai_daugiamand_apygardose/apygardos7134_partijos3776_pirmumo_balsai.html" TargetMode="External" /><Relationship Id="rId119" Type="http://schemas.openxmlformats.org/officeDocument/2006/relationships/hyperlink" Target="http://www.vrk.lt/2011_savivaldybiu_tarybu_rinkimai/output_lt/rezultatai_daugiamand_apygardose/partijos3703_gauti_balsai_apygardoje7134.html" TargetMode="External" /><Relationship Id="rId120" Type="http://schemas.openxmlformats.org/officeDocument/2006/relationships/hyperlink" Target="http://www.vrk.lt/2011_savivaldybiu_tarybu_rinkimai/output_lt/rezultatai_daugiamand_apygardose/apygardos7134_partijos3703_pirmumo_balsai.html" TargetMode="External" /><Relationship Id="rId121" Type="http://schemas.openxmlformats.org/officeDocument/2006/relationships/hyperlink" Target="http://www.vrk.lt/2011_savivaldybiu_tarybu_rinkimai/output_lt/rezultatai_daugiamand_apygardose/savkand44614_gauti_balsai_apygardoje7134.html" TargetMode="External" /><Relationship Id="rId122" Type="http://schemas.openxmlformats.org/officeDocument/2006/relationships/hyperlink" Target="http://www.vrk.lt/2011_savivaldybiu_tarybu_rinkimai/output_lt/rezultatai_daugiamand_apygardose/partijos3767_gauti_balsai_apygardoje7144.html" TargetMode="External" /><Relationship Id="rId123" Type="http://schemas.openxmlformats.org/officeDocument/2006/relationships/hyperlink" Target="http://www.vrk.lt/2011_savivaldybiu_tarybu_rinkimai/output_lt/rezultatai_daugiamand_apygardose/apygardos7144_partijos3767_pirmumo_balsai.html" TargetMode="External" /><Relationship Id="rId124" Type="http://schemas.openxmlformats.org/officeDocument/2006/relationships/hyperlink" Target="http://www.vrk.lt/2011_savivaldybiu_tarybu_rinkimai/output_lt/rezultatai_daugiamand_apygardose/partijos3763_gauti_balsai_apygardoje7144.html" TargetMode="External" /><Relationship Id="rId125" Type="http://schemas.openxmlformats.org/officeDocument/2006/relationships/hyperlink" Target="http://www.vrk.lt/2011_savivaldybiu_tarybu_rinkimai/output_lt/rezultatai_daugiamand_apygardose/apygardos7144_partijos3763_pirmumo_balsai.html" TargetMode="External" /><Relationship Id="rId126" Type="http://schemas.openxmlformats.org/officeDocument/2006/relationships/hyperlink" Target="http://www.vrk.lt/2011_savivaldybiu_tarybu_rinkimai/output_lt/rezultatai_daugiamand_apygardose/partijos3785_gauti_balsai_apygardoje7144.html" TargetMode="External" /><Relationship Id="rId127" Type="http://schemas.openxmlformats.org/officeDocument/2006/relationships/hyperlink" Target="http://www.vrk.lt/2011_savivaldybiu_tarybu_rinkimai/output_lt/rezultatai_daugiamand_apygardose/apygardos7144_partijos3785_pirmumo_balsai.html" TargetMode="External" /><Relationship Id="rId128" Type="http://schemas.openxmlformats.org/officeDocument/2006/relationships/hyperlink" Target="http://www.vrk.lt/2011_savivaldybiu_tarybu_rinkimai/output_lt/rezultatai_daugiamand_apygardose/partijos3694_gauti_balsai_apygardoje7144.html" TargetMode="External" /><Relationship Id="rId129" Type="http://schemas.openxmlformats.org/officeDocument/2006/relationships/hyperlink" Target="http://www.vrk.lt/2011_savivaldybiu_tarybu_rinkimai/output_lt/rezultatai_daugiamand_apygardose/apygardos7144_partijos3694_pirmumo_balsai.html" TargetMode="External" /><Relationship Id="rId130" Type="http://schemas.openxmlformats.org/officeDocument/2006/relationships/hyperlink" Target="http://www.vrk.lt/2011_savivaldybiu_tarybu_rinkimai/output_lt/rezultatai_daugiamand_apygardose/partijos3776_gauti_balsai_apygardoje7144.html" TargetMode="External" /><Relationship Id="rId131" Type="http://schemas.openxmlformats.org/officeDocument/2006/relationships/hyperlink" Target="http://www.vrk.lt/2011_savivaldybiu_tarybu_rinkimai/output_lt/rezultatai_daugiamand_apygardose/apygardos7144_partijos3776_pirmumo_balsai.html" TargetMode="External" /><Relationship Id="rId132" Type="http://schemas.openxmlformats.org/officeDocument/2006/relationships/hyperlink" Target="http://www.vrk.lt/2011_savivaldybiu_tarybu_rinkimai/output_lt/rezultatai_daugiamand_apygardose/partijos3703_gauti_balsai_apygardoje7144.html" TargetMode="External" /><Relationship Id="rId133" Type="http://schemas.openxmlformats.org/officeDocument/2006/relationships/hyperlink" Target="http://www.vrk.lt/2011_savivaldybiu_tarybu_rinkimai/output_lt/rezultatai_daugiamand_apygardose/apygardos7144_partijos3703_pirmumo_balsai.html" TargetMode="External" /><Relationship Id="rId134" Type="http://schemas.openxmlformats.org/officeDocument/2006/relationships/hyperlink" Target="http://www.vrk.lt/2011_savivaldybiu_tarybu_rinkimai/output_lt/rezultatai_daugiamand_apygardose/partijos3703_gauti_balsai_apygardoje7183.html" TargetMode="External" /><Relationship Id="rId135" Type="http://schemas.openxmlformats.org/officeDocument/2006/relationships/hyperlink" Target="http://www.vrk.lt/2011_savivaldybiu_tarybu_rinkimai/output_lt/rezultatai_daugiamand_apygardose/apygardos7183_partijos3703_pirmumo_balsai.html" TargetMode="External" /><Relationship Id="rId136" Type="http://schemas.openxmlformats.org/officeDocument/2006/relationships/hyperlink" Target="http://www.vrk.lt/2011_savivaldybiu_tarybu_rinkimai/output_lt/rezultatai_daugiamand_apygardose/partijos3694_gauti_balsai_apygardoje7183.html" TargetMode="External" /><Relationship Id="rId137" Type="http://schemas.openxmlformats.org/officeDocument/2006/relationships/hyperlink" Target="http://www.vrk.lt/2011_savivaldybiu_tarybu_rinkimai/output_lt/rezultatai_daugiamand_apygardose/apygardos7183_partijos3694_pirmumo_balsai.html" TargetMode="External" /><Relationship Id="rId138" Type="http://schemas.openxmlformats.org/officeDocument/2006/relationships/hyperlink" Target="http://www.vrk.lt/2011_savivaldybiu_tarybu_rinkimai/output_lt/rezultatai_daugiamand_apygardose/partijos3762_gauti_balsai_apygardoje7183.html" TargetMode="External" /><Relationship Id="rId139" Type="http://schemas.openxmlformats.org/officeDocument/2006/relationships/hyperlink" Target="http://www.vrk.lt/2011_savivaldybiu_tarybu_rinkimai/output_lt/rezultatai_daugiamand_apygardose/apygardos7183_partijos3762_pirmumo_balsai.html" TargetMode="External" /><Relationship Id="rId140" Type="http://schemas.openxmlformats.org/officeDocument/2006/relationships/hyperlink" Target="http://www.vrk.lt/2011_savivaldybiu_tarybu_rinkimai/output_lt/rezultatai_daugiamand_apygardose/partijos3785_gauti_balsai_apygardoje7183.html" TargetMode="External" /><Relationship Id="rId141" Type="http://schemas.openxmlformats.org/officeDocument/2006/relationships/hyperlink" Target="http://www.vrk.lt/2011_savivaldybiu_tarybu_rinkimai/output_lt/rezultatai_daugiamand_apygardose/apygardos7183_partijos3785_pirmumo_balsai.html" TargetMode="External" /><Relationship Id="rId142" Type="http://schemas.openxmlformats.org/officeDocument/2006/relationships/hyperlink" Target="http://www.vrk.lt/2011_savivaldybiu_tarybu_rinkimai/output_lt/rezultatai_daugiamand_apygardose/partijos3776_gauti_balsai_apygardoje7183.html" TargetMode="External" /><Relationship Id="rId143" Type="http://schemas.openxmlformats.org/officeDocument/2006/relationships/hyperlink" Target="http://www.vrk.lt/2011_savivaldybiu_tarybu_rinkimai/output_lt/rezultatai_daugiamand_apygardose/apygardos7183_partijos3776_pirmumo_balsai.html" TargetMode="External" /><Relationship Id="rId144" Type="http://schemas.openxmlformats.org/officeDocument/2006/relationships/hyperlink" Target="http://www.vrk.lt/2011_savivaldybiu_tarybu_rinkimai/output_lt/rezultatai_daugiamand_apygardose/savkand28415_gauti_balsai_apygardoje7183.html" TargetMode="External" /><Relationship Id="rId145" Type="http://schemas.openxmlformats.org/officeDocument/2006/relationships/hyperlink" Target="http://www.vrk.lt/2011_savivaldybiu_tarybu_rinkimai/output_lt/rezultatai_daugiamand_apygardose/partijos3767_gauti_balsai_apygardoje7183.html" TargetMode="External" /><Relationship Id="rId146" Type="http://schemas.openxmlformats.org/officeDocument/2006/relationships/hyperlink" Target="http://www.vrk.lt/2011_savivaldybiu_tarybu_rinkimai/output_lt/rezultatai_daugiamand_apygardose/apygardos7183_partijos3767_pirmumo_balsai.html" TargetMode="External" /><Relationship Id="rId147" Type="http://schemas.openxmlformats.org/officeDocument/2006/relationships/hyperlink" Target="http://www.vrk.lt/2011_savivaldybiu_tarybu_rinkimai/output_lt/rezultatai_daugiamand_apygardose/partijos3787_gauti_balsai_apygardoje7183.html" TargetMode="External" /><Relationship Id="rId148" Type="http://schemas.openxmlformats.org/officeDocument/2006/relationships/hyperlink" Target="http://www.vrk.lt/2011_savivaldybiu_tarybu_rinkimai/output_lt/rezultatai_daugiamand_apygardose/apygardos7183_partijos3787_pirmumo_balsai.html" TargetMode="External" /><Relationship Id="rId149" Type="http://schemas.openxmlformats.org/officeDocument/2006/relationships/hyperlink" Target="http://www.vrk.lt/2011_savivaldybiu_tarybu_rinkimai/output_lt/rezultatai_daugiamand_apygardose/savkand27850_gauti_balsai_apygardoje7183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R120"/>
  <sheetViews>
    <sheetView tabSelected="1" zoomScalePageLayoutView="0" workbookViewId="0" topLeftCell="A1">
      <selection activeCell="D40" sqref="D40"/>
    </sheetView>
  </sheetViews>
  <sheetFormatPr defaultColWidth="9.140625" defaultRowHeight="15" customHeight="1"/>
  <cols>
    <col min="1" max="1" width="29.28125" style="20" customWidth="1"/>
    <col min="2" max="2" width="9.140625" style="2" customWidth="1"/>
    <col min="3" max="3" width="44.28125" style="2" customWidth="1"/>
    <col min="4" max="4" width="9.140625" style="2" customWidth="1"/>
    <col min="5" max="6" width="9.140625" style="8" customWidth="1"/>
    <col min="7" max="7" width="9.140625" style="26" customWidth="1"/>
    <col min="8" max="13" width="9.140625" style="8" customWidth="1"/>
    <col min="14" max="14" width="9.140625" style="9" customWidth="1"/>
    <col min="15" max="16384" width="9.140625" style="2" customWidth="1"/>
  </cols>
  <sheetData>
    <row r="3" spans="2:18" ht="15" customHeight="1">
      <c r="B3" s="29"/>
      <c r="C3" s="29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1"/>
      <c r="P3" s="1"/>
      <c r="Q3" s="1"/>
      <c r="R3" s="1"/>
    </row>
    <row r="4" spans="2:18" ht="15" customHeight="1">
      <c r="B4" s="3" t="s">
        <v>0</v>
      </c>
      <c r="C4" s="3" t="s">
        <v>1</v>
      </c>
      <c r="D4" s="3" t="s">
        <v>2</v>
      </c>
      <c r="E4" s="28" t="s">
        <v>3</v>
      </c>
      <c r="F4" s="28" t="s">
        <v>4</v>
      </c>
      <c r="G4" s="31" t="s">
        <v>5</v>
      </c>
      <c r="H4" s="4"/>
      <c r="I4" s="4"/>
      <c r="J4" s="4"/>
      <c r="K4" s="4"/>
      <c r="L4" s="4"/>
      <c r="M4" s="28" t="s">
        <v>6</v>
      </c>
      <c r="N4" s="28" t="s">
        <v>7</v>
      </c>
      <c r="O4" s="1"/>
      <c r="P4" s="1"/>
      <c r="Q4" s="1"/>
      <c r="R4" s="1"/>
    </row>
    <row r="5" spans="2:18" ht="15" customHeight="1">
      <c r="B5" s="3" t="s">
        <v>8</v>
      </c>
      <c r="C5" s="3" t="s">
        <v>9</v>
      </c>
      <c r="D5" s="3" t="s">
        <v>10</v>
      </c>
      <c r="E5" s="28"/>
      <c r="F5" s="28"/>
      <c r="G5" s="31"/>
      <c r="H5" s="28" t="s">
        <v>11</v>
      </c>
      <c r="I5" s="28" t="s">
        <v>12</v>
      </c>
      <c r="J5" s="4" t="s">
        <v>13</v>
      </c>
      <c r="K5" s="28" t="s">
        <v>14</v>
      </c>
      <c r="L5" s="28" t="s">
        <v>15</v>
      </c>
      <c r="M5" s="28"/>
      <c r="N5" s="28"/>
      <c r="O5" s="1"/>
      <c r="P5" s="1"/>
      <c r="Q5" s="1"/>
      <c r="R5" s="1"/>
    </row>
    <row r="6" spans="2:18" ht="15" customHeight="1">
      <c r="B6" s="3" t="s">
        <v>16</v>
      </c>
      <c r="C6" s="3"/>
      <c r="D6" s="3"/>
      <c r="E6" s="28"/>
      <c r="F6" s="28"/>
      <c r="G6" s="31"/>
      <c r="H6" s="28"/>
      <c r="I6" s="28"/>
      <c r="J6" s="4"/>
      <c r="K6" s="28"/>
      <c r="L6" s="28"/>
      <c r="M6" s="28"/>
      <c r="N6" s="28"/>
      <c r="O6" s="1"/>
      <c r="P6" s="1"/>
      <c r="Q6" s="1"/>
      <c r="R6" s="1"/>
    </row>
    <row r="7" spans="2:14" ht="15" customHeight="1">
      <c r="B7" s="5"/>
      <c r="C7" s="5"/>
      <c r="D7" s="5"/>
      <c r="E7" s="6"/>
      <c r="F7" s="6"/>
      <c r="G7" s="24"/>
      <c r="H7" s="6"/>
      <c r="I7" s="6"/>
      <c r="J7" s="6"/>
      <c r="K7" s="6"/>
      <c r="L7" s="6"/>
      <c r="M7" s="6"/>
      <c r="N7" s="7"/>
    </row>
    <row r="9" spans="1:18" ht="15" customHeight="1">
      <c r="A9" s="27" t="s">
        <v>17</v>
      </c>
      <c r="B9" s="10">
        <v>70</v>
      </c>
      <c r="C9" s="11" t="s">
        <v>18</v>
      </c>
      <c r="D9" s="12" t="s">
        <v>19</v>
      </c>
      <c r="E9" s="13">
        <v>2428</v>
      </c>
      <c r="F9" s="13">
        <v>288</v>
      </c>
      <c r="G9" s="25">
        <v>2716</v>
      </c>
      <c r="H9" s="14">
        <f>G9/448</f>
        <v>6.0625</v>
      </c>
      <c r="I9" s="14">
        <f>448*6</f>
        <v>2688</v>
      </c>
      <c r="J9" s="14">
        <f>G9-I9</f>
        <v>28</v>
      </c>
      <c r="K9" s="14"/>
      <c r="L9" s="14">
        <v>6</v>
      </c>
      <c r="M9" s="15">
        <v>0.1741</v>
      </c>
      <c r="N9" s="13">
        <v>6</v>
      </c>
      <c r="O9" s="16"/>
      <c r="P9" s="16"/>
      <c r="Q9" s="16"/>
      <c r="R9" s="16"/>
    </row>
    <row r="10" spans="1:18" ht="15" customHeight="1">
      <c r="A10" s="27"/>
      <c r="B10" s="10">
        <v>51</v>
      </c>
      <c r="C10" s="11" t="s">
        <v>20</v>
      </c>
      <c r="D10" s="12" t="s">
        <v>19</v>
      </c>
      <c r="E10" s="13">
        <v>1832</v>
      </c>
      <c r="F10" s="13">
        <v>283</v>
      </c>
      <c r="G10" s="25">
        <v>2115</v>
      </c>
      <c r="H10" s="14">
        <f aca="true" t="shared" si="0" ref="H10:H16">G10/448</f>
        <v>4.720982142857143</v>
      </c>
      <c r="I10" s="14">
        <f>448*4</f>
        <v>1792</v>
      </c>
      <c r="J10" s="14">
        <f aca="true" t="shared" si="1" ref="J10:J16">G10-I10</f>
        <v>323</v>
      </c>
      <c r="K10" s="14">
        <v>1</v>
      </c>
      <c r="L10" s="14">
        <v>5</v>
      </c>
      <c r="M10" s="15">
        <v>0.1356</v>
      </c>
      <c r="N10" s="13">
        <v>4</v>
      </c>
      <c r="O10" s="16"/>
      <c r="P10" s="16"/>
      <c r="Q10" s="16"/>
      <c r="R10" s="16"/>
    </row>
    <row r="11" spans="1:18" ht="15" customHeight="1">
      <c r="A11" s="27"/>
      <c r="B11" s="10">
        <v>10</v>
      </c>
      <c r="C11" s="11" t="s">
        <v>21</v>
      </c>
      <c r="D11" s="12" t="s">
        <v>19</v>
      </c>
      <c r="E11" s="13">
        <v>1807</v>
      </c>
      <c r="F11" s="13">
        <v>299</v>
      </c>
      <c r="G11" s="25">
        <v>2106</v>
      </c>
      <c r="H11" s="14">
        <f t="shared" si="0"/>
        <v>4.700892857142857</v>
      </c>
      <c r="I11" s="14">
        <f>448*4</f>
        <v>1792</v>
      </c>
      <c r="J11" s="14">
        <f t="shared" si="1"/>
        <v>314</v>
      </c>
      <c r="K11" s="14">
        <v>1</v>
      </c>
      <c r="L11" s="14">
        <v>5</v>
      </c>
      <c r="M11" s="15">
        <v>0.135</v>
      </c>
      <c r="N11" s="13">
        <v>4</v>
      </c>
      <c r="O11" s="16"/>
      <c r="P11" s="16"/>
      <c r="Q11" s="16"/>
      <c r="R11" s="16"/>
    </row>
    <row r="12" spans="1:18" ht="15" customHeight="1">
      <c r="A12" s="27"/>
      <c r="B12" s="10">
        <v>143</v>
      </c>
      <c r="C12" s="11" t="s">
        <v>22</v>
      </c>
      <c r="D12" s="12" t="s">
        <v>19</v>
      </c>
      <c r="E12" s="13">
        <v>1226</v>
      </c>
      <c r="F12" s="13">
        <v>86</v>
      </c>
      <c r="G12" s="25">
        <v>1312</v>
      </c>
      <c r="H12" s="14">
        <f t="shared" si="0"/>
        <v>2.9285714285714284</v>
      </c>
      <c r="I12" s="14">
        <f>448*2</f>
        <v>896</v>
      </c>
      <c r="J12" s="14">
        <f t="shared" si="1"/>
        <v>416</v>
      </c>
      <c r="K12" s="14">
        <v>1</v>
      </c>
      <c r="L12" s="14">
        <v>3</v>
      </c>
      <c r="M12" s="15">
        <v>0.0841</v>
      </c>
      <c r="N12" s="13">
        <v>3</v>
      </c>
      <c r="O12" s="16"/>
      <c r="P12" s="16"/>
      <c r="Q12" s="16"/>
      <c r="R12" s="16"/>
    </row>
    <row r="13" spans="1:18" ht="15" customHeight="1">
      <c r="A13" s="27"/>
      <c r="B13" s="10">
        <v>140</v>
      </c>
      <c r="C13" s="11" t="s">
        <v>23</v>
      </c>
      <c r="D13" s="12" t="s">
        <v>19</v>
      </c>
      <c r="E13" s="13">
        <v>1021</v>
      </c>
      <c r="F13" s="13">
        <v>170</v>
      </c>
      <c r="G13" s="25">
        <v>1191</v>
      </c>
      <c r="H13" s="14">
        <f t="shared" si="0"/>
        <v>2.658482142857143</v>
      </c>
      <c r="I13" s="14">
        <f>448*2</f>
        <v>896</v>
      </c>
      <c r="J13" s="14">
        <f t="shared" si="1"/>
        <v>295</v>
      </c>
      <c r="K13" s="14">
        <v>1</v>
      </c>
      <c r="L13" s="14">
        <v>3</v>
      </c>
      <c r="M13" s="15">
        <v>0.0764</v>
      </c>
      <c r="N13" s="13">
        <v>3</v>
      </c>
      <c r="O13" s="16"/>
      <c r="P13" s="16"/>
      <c r="Q13" s="16"/>
      <c r="R13" s="16"/>
    </row>
    <row r="14" spans="1:18" ht="15" customHeight="1">
      <c r="A14" s="27"/>
      <c r="B14" s="10">
        <v>94</v>
      </c>
      <c r="C14" s="11" t="s">
        <v>24</v>
      </c>
      <c r="D14" s="12" t="s">
        <v>19</v>
      </c>
      <c r="E14" s="13">
        <v>1022</v>
      </c>
      <c r="F14" s="13">
        <v>135</v>
      </c>
      <c r="G14" s="25">
        <v>1157</v>
      </c>
      <c r="H14" s="14">
        <f t="shared" si="0"/>
        <v>2.5825892857142856</v>
      </c>
      <c r="I14" s="14">
        <f>448*2</f>
        <v>896</v>
      </c>
      <c r="J14" s="14">
        <f t="shared" si="1"/>
        <v>261</v>
      </c>
      <c r="K14" s="14"/>
      <c r="L14" s="14">
        <v>2</v>
      </c>
      <c r="M14" s="15">
        <v>0.0742</v>
      </c>
      <c r="N14" s="13">
        <v>3</v>
      </c>
      <c r="O14" s="16"/>
      <c r="P14" s="16"/>
      <c r="Q14" s="16"/>
      <c r="R14" s="16"/>
    </row>
    <row r="15" spans="1:18" ht="15" customHeight="1">
      <c r="A15" s="27"/>
      <c r="B15" s="10">
        <v>16</v>
      </c>
      <c r="C15" s="11" t="s">
        <v>25</v>
      </c>
      <c r="D15" s="12" t="s">
        <v>19</v>
      </c>
      <c r="E15" s="13">
        <v>690</v>
      </c>
      <c r="F15" s="13">
        <v>101</v>
      </c>
      <c r="G15" s="25">
        <v>791</v>
      </c>
      <c r="H15" s="14">
        <f t="shared" si="0"/>
        <v>1.765625</v>
      </c>
      <c r="I15" s="14">
        <f>448*1</f>
        <v>448</v>
      </c>
      <c r="J15" s="14">
        <f t="shared" si="1"/>
        <v>343</v>
      </c>
      <c r="K15" s="14">
        <v>1</v>
      </c>
      <c r="L15" s="14">
        <v>2</v>
      </c>
      <c r="M15" s="15">
        <v>0.0507</v>
      </c>
      <c r="N15" s="13">
        <v>2</v>
      </c>
      <c r="O15" s="16"/>
      <c r="P15" s="16"/>
      <c r="Q15" s="16"/>
      <c r="R15" s="16"/>
    </row>
    <row r="16" spans="1:18" ht="15" customHeight="1">
      <c r="A16" s="27"/>
      <c r="B16" s="10">
        <v>110</v>
      </c>
      <c r="C16" s="11" t="s">
        <v>26</v>
      </c>
      <c r="D16" s="12" t="s">
        <v>19</v>
      </c>
      <c r="E16" s="13">
        <v>672</v>
      </c>
      <c r="F16" s="13">
        <v>45</v>
      </c>
      <c r="G16" s="25">
        <v>717</v>
      </c>
      <c r="H16" s="14">
        <f t="shared" si="0"/>
        <v>1.6004464285714286</v>
      </c>
      <c r="I16" s="14">
        <f>448*1</f>
        <v>448</v>
      </c>
      <c r="J16" s="14">
        <f t="shared" si="1"/>
        <v>269</v>
      </c>
      <c r="K16" s="14"/>
      <c r="L16" s="14">
        <v>1</v>
      </c>
      <c r="M16" s="15">
        <v>0.046</v>
      </c>
      <c r="N16" s="13">
        <v>2</v>
      </c>
      <c r="O16" s="16"/>
      <c r="P16" s="16"/>
      <c r="Q16" s="16"/>
      <c r="R16" s="16"/>
    </row>
    <row r="17" spans="1:13" ht="15" customHeight="1">
      <c r="A17" s="22"/>
      <c r="B17" s="16">
        <v>27</v>
      </c>
      <c r="G17" s="26">
        <f>SUM(G9:G16)</f>
        <v>12105</v>
      </c>
      <c r="H17" s="8">
        <v>22</v>
      </c>
      <c r="I17" s="17"/>
      <c r="M17" s="18"/>
    </row>
    <row r="19" spans="1:18" ht="15" customHeight="1">
      <c r="A19" s="27" t="s">
        <v>27</v>
      </c>
      <c r="B19" s="10">
        <v>94</v>
      </c>
      <c r="C19" s="11" t="s">
        <v>24</v>
      </c>
      <c r="D19" s="12" t="s">
        <v>19</v>
      </c>
      <c r="E19" s="13">
        <v>22400</v>
      </c>
      <c r="F19" s="13">
        <v>1426</v>
      </c>
      <c r="G19" s="25">
        <v>23826</v>
      </c>
      <c r="H19" s="13">
        <f>G19/1879</f>
        <v>12.680149015433742</v>
      </c>
      <c r="I19" s="13">
        <f>1879*12</f>
        <v>22548</v>
      </c>
      <c r="J19" s="13">
        <f>G19-I19</f>
        <v>1278</v>
      </c>
      <c r="K19" s="13">
        <v>1</v>
      </c>
      <c r="L19" s="13">
        <v>13</v>
      </c>
      <c r="M19" s="15">
        <v>0.2184</v>
      </c>
      <c r="N19" s="13">
        <v>12</v>
      </c>
      <c r="O19" s="16"/>
      <c r="P19" s="16"/>
      <c r="Q19" s="16"/>
      <c r="R19" s="16"/>
    </row>
    <row r="20" spans="1:18" ht="15" customHeight="1">
      <c r="A20" s="27"/>
      <c r="B20" s="10">
        <v>70</v>
      </c>
      <c r="C20" s="11" t="s">
        <v>18</v>
      </c>
      <c r="D20" s="12" t="s">
        <v>19</v>
      </c>
      <c r="E20" s="13">
        <v>11911</v>
      </c>
      <c r="F20" s="13">
        <v>608</v>
      </c>
      <c r="G20" s="25">
        <v>12519</v>
      </c>
      <c r="H20" s="13">
        <f aca="true" t="shared" si="2" ref="H20:H26">G20/1879</f>
        <v>6.662586482171368</v>
      </c>
      <c r="I20" s="13">
        <f>1879*6</f>
        <v>11274</v>
      </c>
      <c r="J20" s="13">
        <f aca="true" t="shared" si="3" ref="J20:J26">G20-I20</f>
        <v>1245</v>
      </c>
      <c r="K20" s="13"/>
      <c r="L20" s="13">
        <v>6</v>
      </c>
      <c r="M20" s="15">
        <v>0.1148</v>
      </c>
      <c r="N20" s="13">
        <v>6</v>
      </c>
      <c r="O20" s="16"/>
      <c r="P20" s="16"/>
      <c r="Q20" s="16"/>
      <c r="R20" s="16"/>
    </row>
    <row r="21" spans="1:18" ht="15" customHeight="1">
      <c r="A21" s="27"/>
      <c r="B21" s="10">
        <v>1</v>
      </c>
      <c r="C21" s="11" t="s">
        <v>28</v>
      </c>
      <c r="D21" s="12" t="s">
        <v>19</v>
      </c>
      <c r="E21" s="13">
        <v>9333</v>
      </c>
      <c r="F21" s="13">
        <v>356</v>
      </c>
      <c r="G21" s="25">
        <v>9689</v>
      </c>
      <c r="H21" s="13">
        <f t="shared" si="2"/>
        <v>5.156466205428419</v>
      </c>
      <c r="I21" s="13">
        <f>1879*5</f>
        <v>9395</v>
      </c>
      <c r="J21" s="13">
        <f t="shared" si="3"/>
        <v>294</v>
      </c>
      <c r="K21" s="13"/>
      <c r="L21" s="13">
        <v>5</v>
      </c>
      <c r="M21" s="15">
        <v>0.0888</v>
      </c>
      <c r="N21" s="13">
        <v>5</v>
      </c>
      <c r="O21" s="16"/>
      <c r="P21" s="16"/>
      <c r="Q21" s="16"/>
      <c r="R21" s="16"/>
    </row>
    <row r="22" spans="1:18" ht="15" customHeight="1">
      <c r="A22" s="27"/>
      <c r="B22" s="10">
        <v>12</v>
      </c>
      <c r="C22" s="11" t="s">
        <v>29</v>
      </c>
      <c r="D22" s="12" t="s">
        <v>19</v>
      </c>
      <c r="E22" s="13">
        <v>6888</v>
      </c>
      <c r="F22" s="13">
        <v>192</v>
      </c>
      <c r="G22" s="25">
        <v>7080</v>
      </c>
      <c r="H22" s="13">
        <f t="shared" si="2"/>
        <v>3.7679616817456094</v>
      </c>
      <c r="I22" s="13">
        <f>1879*3</f>
        <v>5637</v>
      </c>
      <c r="J22" s="13">
        <f t="shared" si="3"/>
        <v>1443</v>
      </c>
      <c r="K22" s="13">
        <v>1</v>
      </c>
      <c r="L22" s="13">
        <v>4</v>
      </c>
      <c r="M22" s="15">
        <v>0.0649</v>
      </c>
      <c r="N22" s="13">
        <v>4</v>
      </c>
      <c r="O22" s="16"/>
      <c r="P22" s="16"/>
      <c r="Q22" s="16"/>
      <c r="R22" s="16"/>
    </row>
    <row r="23" spans="1:18" ht="15" customHeight="1">
      <c r="A23" s="27"/>
      <c r="B23" s="10">
        <v>140</v>
      </c>
      <c r="C23" s="11" t="s">
        <v>23</v>
      </c>
      <c r="D23" s="12" t="s">
        <v>19</v>
      </c>
      <c r="E23" s="13">
        <v>6730</v>
      </c>
      <c r="F23" s="13">
        <v>350</v>
      </c>
      <c r="G23" s="25">
        <v>7080</v>
      </c>
      <c r="H23" s="13">
        <f t="shared" si="2"/>
        <v>3.7679616817456094</v>
      </c>
      <c r="I23" s="13">
        <f>1879*3</f>
        <v>5637</v>
      </c>
      <c r="J23" s="13">
        <f t="shared" si="3"/>
        <v>1443</v>
      </c>
      <c r="K23" s="13">
        <v>1</v>
      </c>
      <c r="L23" s="13">
        <v>4</v>
      </c>
      <c r="M23" s="15">
        <v>0.0649</v>
      </c>
      <c r="N23" s="13">
        <v>4</v>
      </c>
      <c r="O23" s="16"/>
      <c r="P23" s="16"/>
      <c r="Q23" s="16"/>
      <c r="R23" s="16"/>
    </row>
    <row r="24" spans="1:18" ht="15" customHeight="1">
      <c r="A24" s="27"/>
      <c r="B24" s="10">
        <v>10</v>
      </c>
      <c r="C24" s="11" t="s">
        <v>21</v>
      </c>
      <c r="D24" s="12" t="s">
        <v>19</v>
      </c>
      <c r="E24" s="13">
        <v>6178</v>
      </c>
      <c r="F24" s="13">
        <v>380</v>
      </c>
      <c r="G24" s="25">
        <v>6558</v>
      </c>
      <c r="H24" s="13">
        <f t="shared" si="2"/>
        <v>3.490154337413518</v>
      </c>
      <c r="I24" s="13">
        <f>1879*3</f>
        <v>5637</v>
      </c>
      <c r="J24" s="13">
        <f t="shared" si="3"/>
        <v>921</v>
      </c>
      <c r="K24" s="13"/>
      <c r="L24" s="13">
        <v>3</v>
      </c>
      <c r="M24" s="15">
        <v>0.0601</v>
      </c>
      <c r="N24" s="13">
        <v>4</v>
      </c>
      <c r="O24" s="16"/>
      <c r="P24" s="16"/>
      <c r="Q24" s="16"/>
      <c r="R24" s="16"/>
    </row>
    <row r="25" spans="1:18" ht="15" customHeight="1">
      <c r="A25" s="27"/>
      <c r="B25" s="10">
        <v>16</v>
      </c>
      <c r="C25" s="11" t="s">
        <v>25</v>
      </c>
      <c r="D25" s="12" t="s">
        <v>19</v>
      </c>
      <c r="E25" s="13">
        <v>4965</v>
      </c>
      <c r="F25" s="13">
        <v>284</v>
      </c>
      <c r="G25" s="25">
        <v>5249</v>
      </c>
      <c r="H25" s="13">
        <f t="shared" si="2"/>
        <v>2.7935071846726984</v>
      </c>
      <c r="I25" s="13">
        <f>1879*2</f>
        <v>3758</v>
      </c>
      <c r="J25" s="13">
        <f t="shared" si="3"/>
        <v>1491</v>
      </c>
      <c r="K25" s="13">
        <v>1</v>
      </c>
      <c r="L25" s="13">
        <v>3</v>
      </c>
      <c r="M25" s="15">
        <v>0.0481</v>
      </c>
      <c r="N25" s="13">
        <v>3</v>
      </c>
      <c r="O25" s="16"/>
      <c r="P25" s="16"/>
      <c r="Q25" s="16"/>
      <c r="R25" s="16"/>
    </row>
    <row r="26" spans="1:18" ht="15" customHeight="1">
      <c r="A26" s="27"/>
      <c r="B26" s="10">
        <v>143</v>
      </c>
      <c r="C26" s="11" t="s">
        <v>22</v>
      </c>
      <c r="D26" s="12" t="s">
        <v>19</v>
      </c>
      <c r="E26" s="13">
        <v>4861</v>
      </c>
      <c r="F26" s="13">
        <v>191</v>
      </c>
      <c r="G26" s="25">
        <v>5052</v>
      </c>
      <c r="H26" s="13">
        <f t="shared" si="2"/>
        <v>2.688664183076104</v>
      </c>
      <c r="I26" s="13">
        <f>1879*2</f>
        <v>3758</v>
      </c>
      <c r="J26" s="13">
        <f t="shared" si="3"/>
        <v>1294</v>
      </c>
      <c r="K26" s="13">
        <v>1</v>
      </c>
      <c r="L26" s="13">
        <v>3</v>
      </c>
      <c r="M26" s="15">
        <v>0.0463</v>
      </c>
      <c r="N26" s="13">
        <v>3</v>
      </c>
      <c r="O26" s="16"/>
      <c r="P26" s="16"/>
      <c r="Q26" s="16"/>
      <c r="R26" s="16"/>
    </row>
    <row r="27" spans="1:14" ht="15" customHeight="1">
      <c r="A27" s="22"/>
      <c r="B27" s="16">
        <v>41</v>
      </c>
      <c r="G27" s="26">
        <f>SUM(G19:G26)</f>
        <v>77053</v>
      </c>
      <c r="H27" s="8">
        <v>36</v>
      </c>
      <c r="M27" s="18"/>
      <c r="N27" s="9">
        <f>SUM(N19:N26)</f>
        <v>41</v>
      </c>
    </row>
    <row r="29" spans="1:18" ht="15" customHeight="1">
      <c r="A29" s="27" t="s">
        <v>30</v>
      </c>
      <c r="B29" s="10">
        <v>70</v>
      </c>
      <c r="C29" s="11" t="s">
        <v>18</v>
      </c>
      <c r="D29" s="12" t="s">
        <v>19</v>
      </c>
      <c r="E29" s="13">
        <v>8762</v>
      </c>
      <c r="F29" s="13">
        <v>798</v>
      </c>
      <c r="G29" s="25">
        <v>9560</v>
      </c>
      <c r="H29" s="13">
        <f aca="true" t="shared" si="4" ref="H29:H34">G29/756</f>
        <v>12.645502645502646</v>
      </c>
      <c r="I29" s="13">
        <f>756*12</f>
        <v>9072</v>
      </c>
      <c r="J29" s="13">
        <f aca="true" t="shared" si="5" ref="J29:J34">G29-I29</f>
        <v>488</v>
      </c>
      <c r="K29" s="13">
        <v>1</v>
      </c>
      <c r="L29" s="13">
        <v>13</v>
      </c>
      <c r="M29" s="15">
        <v>0.3423</v>
      </c>
      <c r="N29" s="13">
        <v>12</v>
      </c>
      <c r="O29" s="16"/>
      <c r="P29" s="16"/>
      <c r="Q29" s="16"/>
      <c r="R29" s="16"/>
    </row>
    <row r="30" spans="1:18" ht="15" customHeight="1">
      <c r="A30" s="27"/>
      <c r="B30" s="10">
        <v>94</v>
      </c>
      <c r="C30" s="11" t="s">
        <v>24</v>
      </c>
      <c r="D30" s="12" t="s">
        <v>19</v>
      </c>
      <c r="E30" s="13">
        <v>4177</v>
      </c>
      <c r="F30" s="13">
        <v>429</v>
      </c>
      <c r="G30" s="25">
        <v>4606</v>
      </c>
      <c r="H30" s="13">
        <f t="shared" si="4"/>
        <v>6.092592592592593</v>
      </c>
      <c r="I30" s="13">
        <f>756*6</f>
        <v>4536</v>
      </c>
      <c r="J30" s="13">
        <f t="shared" si="5"/>
        <v>70</v>
      </c>
      <c r="K30" s="13"/>
      <c r="L30" s="13">
        <v>6</v>
      </c>
      <c r="M30" s="15">
        <v>0.1649</v>
      </c>
      <c r="N30" s="13">
        <v>6</v>
      </c>
      <c r="O30" s="16"/>
      <c r="P30" s="16"/>
      <c r="Q30" s="16"/>
      <c r="R30" s="16"/>
    </row>
    <row r="31" spans="1:18" ht="15" customHeight="1">
      <c r="A31" s="27"/>
      <c r="B31" s="10">
        <v>10</v>
      </c>
      <c r="C31" s="11" t="s">
        <v>21</v>
      </c>
      <c r="D31" s="12" t="s">
        <v>19</v>
      </c>
      <c r="E31" s="13">
        <v>1779</v>
      </c>
      <c r="F31" s="13">
        <v>160</v>
      </c>
      <c r="G31" s="25">
        <v>1939</v>
      </c>
      <c r="H31" s="13">
        <f t="shared" si="4"/>
        <v>2.564814814814815</v>
      </c>
      <c r="I31" s="13">
        <f>756*2</f>
        <v>1512</v>
      </c>
      <c r="J31" s="13">
        <f t="shared" si="5"/>
        <v>427</v>
      </c>
      <c r="K31" s="13"/>
      <c r="L31" s="13">
        <v>2</v>
      </c>
      <c r="M31" s="15">
        <v>0.0694</v>
      </c>
      <c r="N31" s="13">
        <v>3</v>
      </c>
      <c r="O31" s="16"/>
      <c r="P31" s="16"/>
      <c r="Q31" s="16"/>
      <c r="R31" s="16"/>
    </row>
    <row r="32" spans="1:18" ht="15" customHeight="1">
      <c r="A32" s="27"/>
      <c r="B32" s="10">
        <v>140</v>
      </c>
      <c r="C32" s="11" t="s">
        <v>23</v>
      </c>
      <c r="D32" s="12" t="s">
        <v>19</v>
      </c>
      <c r="E32" s="13">
        <v>1627</v>
      </c>
      <c r="F32" s="13">
        <v>112</v>
      </c>
      <c r="G32" s="25">
        <v>1739</v>
      </c>
      <c r="H32" s="13">
        <f t="shared" si="4"/>
        <v>2.3002645502645502</v>
      </c>
      <c r="I32" s="13">
        <f>756*2</f>
        <v>1512</v>
      </c>
      <c r="J32" s="13">
        <f t="shared" si="5"/>
        <v>227</v>
      </c>
      <c r="K32" s="13"/>
      <c r="L32" s="13">
        <v>2</v>
      </c>
      <c r="M32" s="15">
        <v>0.0623</v>
      </c>
      <c r="N32" s="13">
        <v>2</v>
      </c>
      <c r="O32" s="16"/>
      <c r="P32" s="16"/>
      <c r="Q32" s="16"/>
      <c r="R32" s="16"/>
    </row>
    <row r="33" spans="1:18" ht="15" customHeight="1">
      <c r="A33" s="27"/>
      <c r="B33" s="10">
        <v>51</v>
      </c>
      <c r="C33" s="11" t="s">
        <v>20</v>
      </c>
      <c r="D33" s="12" t="s">
        <v>19</v>
      </c>
      <c r="E33" s="13">
        <v>1206</v>
      </c>
      <c r="F33" s="13">
        <v>145</v>
      </c>
      <c r="G33" s="25">
        <v>1351</v>
      </c>
      <c r="H33" s="13">
        <f t="shared" si="4"/>
        <v>1.787037037037037</v>
      </c>
      <c r="I33" s="13">
        <f>756*1</f>
        <v>756</v>
      </c>
      <c r="J33" s="13">
        <f t="shared" si="5"/>
        <v>595</v>
      </c>
      <c r="K33" s="13">
        <v>1</v>
      </c>
      <c r="L33" s="13">
        <v>2</v>
      </c>
      <c r="M33" s="15">
        <v>0.0484</v>
      </c>
      <c r="N33" s="13">
        <v>2</v>
      </c>
      <c r="O33" s="16"/>
      <c r="P33" s="16"/>
      <c r="Q33" s="16"/>
      <c r="R33" s="16"/>
    </row>
    <row r="34" spans="1:18" ht="15" customHeight="1">
      <c r="A34" s="27"/>
      <c r="B34" s="10">
        <v>143</v>
      </c>
      <c r="C34" s="11" t="s">
        <v>22</v>
      </c>
      <c r="D34" s="12" t="s">
        <v>19</v>
      </c>
      <c r="E34" s="13">
        <v>1166</v>
      </c>
      <c r="F34" s="13">
        <v>44</v>
      </c>
      <c r="G34" s="25">
        <v>1210</v>
      </c>
      <c r="H34" s="13">
        <f t="shared" si="4"/>
        <v>1.6005291005291005</v>
      </c>
      <c r="I34" s="13">
        <f>756*1</f>
        <v>756</v>
      </c>
      <c r="J34" s="13">
        <f t="shared" si="5"/>
        <v>454</v>
      </c>
      <c r="K34" s="13">
        <v>1</v>
      </c>
      <c r="L34" s="13">
        <v>2</v>
      </c>
      <c r="M34" s="15">
        <v>0.0433</v>
      </c>
      <c r="N34" s="13">
        <v>2</v>
      </c>
      <c r="O34" s="16"/>
      <c r="P34" s="16"/>
      <c r="Q34" s="16"/>
      <c r="R34" s="16"/>
    </row>
    <row r="35" spans="1:14" ht="15" customHeight="1">
      <c r="A35" s="22"/>
      <c r="B35" s="16">
        <v>27</v>
      </c>
      <c r="G35" s="26">
        <f>SUM(G29:G34)</f>
        <v>20405</v>
      </c>
      <c r="H35" s="8">
        <v>24</v>
      </c>
      <c r="M35" s="18"/>
      <c r="N35" s="9">
        <f>SUM(N29:N34)</f>
        <v>27</v>
      </c>
    </row>
    <row r="40" spans="1:18" ht="15" customHeight="1">
      <c r="A40" s="27" t="s">
        <v>31</v>
      </c>
      <c r="B40" s="10">
        <v>51</v>
      </c>
      <c r="C40" s="11" t="s">
        <v>20</v>
      </c>
      <c r="D40" s="12" t="s">
        <v>19</v>
      </c>
      <c r="E40" s="13">
        <v>2221</v>
      </c>
      <c r="F40" s="13">
        <v>423</v>
      </c>
      <c r="G40" s="25">
        <v>2644</v>
      </c>
      <c r="H40" s="13">
        <f>G40/277</f>
        <v>9.545126353790614</v>
      </c>
      <c r="I40" s="13">
        <f>277*9</f>
        <v>2493</v>
      </c>
      <c r="J40" s="13">
        <f>G40-I40</f>
        <v>151</v>
      </c>
      <c r="K40" s="13">
        <v>1</v>
      </c>
      <c r="L40" s="13">
        <v>10</v>
      </c>
      <c r="M40" s="15">
        <v>0.3026</v>
      </c>
      <c r="N40" s="13">
        <v>9</v>
      </c>
      <c r="O40" s="16"/>
      <c r="P40" s="16"/>
      <c r="Q40" s="16"/>
      <c r="R40" s="16"/>
    </row>
    <row r="41" spans="1:18" ht="15" customHeight="1">
      <c r="A41" s="27"/>
      <c r="B41" s="10">
        <v>94</v>
      </c>
      <c r="C41" s="11" t="s">
        <v>24</v>
      </c>
      <c r="D41" s="12" t="s">
        <v>19</v>
      </c>
      <c r="E41" s="13">
        <v>1161</v>
      </c>
      <c r="F41" s="13">
        <v>373</v>
      </c>
      <c r="G41" s="25">
        <v>1534</v>
      </c>
      <c r="H41" s="13">
        <f>G41/277</f>
        <v>5.537906137184115</v>
      </c>
      <c r="I41" s="13">
        <f>277*5</f>
        <v>1385</v>
      </c>
      <c r="J41" s="13">
        <f>G41-I41</f>
        <v>149</v>
      </c>
      <c r="K41" s="13">
        <v>1</v>
      </c>
      <c r="L41" s="13">
        <v>6</v>
      </c>
      <c r="M41" s="15">
        <v>0.1755</v>
      </c>
      <c r="N41" s="13">
        <v>6</v>
      </c>
      <c r="O41" s="16"/>
      <c r="P41" s="16"/>
      <c r="Q41" s="16"/>
      <c r="R41" s="16"/>
    </row>
    <row r="42" spans="1:18" ht="15" customHeight="1">
      <c r="A42" s="27"/>
      <c r="B42" s="10">
        <v>70</v>
      </c>
      <c r="C42" s="11" t="s">
        <v>18</v>
      </c>
      <c r="D42" s="12" t="s">
        <v>19</v>
      </c>
      <c r="E42" s="13">
        <v>817</v>
      </c>
      <c r="F42" s="13">
        <v>151</v>
      </c>
      <c r="G42" s="25">
        <v>968</v>
      </c>
      <c r="H42" s="13">
        <f>G42/277</f>
        <v>3.4945848375451263</v>
      </c>
      <c r="I42" s="13">
        <f>277*3</f>
        <v>831</v>
      </c>
      <c r="J42" s="13">
        <f>G42-I42</f>
        <v>137</v>
      </c>
      <c r="K42" s="13"/>
      <c r="L42" s="13">
        <v>3</v>
      </c>
      <c r="M42" s="15">
        <v>0.1108</v>
      </c>
      <c r="N42" s="13">
        <v>4</v>
      </c>
      <c r="O42" s="16"/>
      <c r="P42" s="16"/>
      <c r="Q42" s="16"/>
      <c r="R42" s="16"/>
    </row>
    <row r="43" spans="1:18" ht="15" customHeight="1">
      <c r="A43" s="27"/>
      <c r="B43" s="10">
        <v>10</v>
      </c>
      <c r="C43" s="11" t="s">
        <v>21</v>
      </c>
      <c r="D43" s="12" t="s">
        <v>19</v>
      </c>
      <c r="E43" s="13">
        <v>812</v>
      </c>
      <c r="F43" s="13">
        <v>120</v>
      </c>
      <c r="G43" s="25">
        <v>932</v>
      </c>
      <c r="H43" s="13">
        <f>G43/277</f>
        <v>3.3646209386281587</v>
      </c>
      <c r="I43" s="13">
        <f>277*3</f>
        <v>831</v>
      </c>
      <c r="J43" s="13">
        <f>G43-I43</f>
        <v>101</v>
      </c>
      <c r="K43" s="13"/>
      <c r="L43" s="13">
        <v>3</v>
      </c>
      <c r="M43" s="15">
        <v>0.1066</v>
      </c>
      <c r="N43" s="13">
        <v>3</v>
      </c>
      <c r="O43" s="16"/>
      <c r="P43" s="16"/>
      <c r="Q43" s="16"/>
      <c r="R43" s="16"/>
    </row>
    <row r="44" spans="1:18" ht="15" customHeight="1">
      <c r="A44" s="27"/>
      <c r="B44" s="10">
        <v>5</v>
      </c>
      <c r="C44" s="11" t="s">
        <v>32</v>
      </c>
      <c r="D44" s="12" t="s">
        <v>19</v>
      </c>
      <c r="E44" s="13">
        <v>727</v>
      </c>
      <c r="F44" s="13">
        <v>115</v>
      </c>
      <c r="G44" s="25">
        <v>842</v>
      </c>
      <c r="H44" s="13">
        <f>G44/277</f>
        <v>3.03971119133574</v>
      </c>
      <c r="I44" s="13">
        <f>277*3</f>
        <v>831</v>
      </c>
      <c r="J44" s="13">
        <f>G44-I44</f>
        <v>11</v>
      </c>
      <c r="K44" s="13"/>
      <c r="L44" s="13">
        <v>3</v>
      </c>
      <c r="M44" s="15">
        <v>0.0963</v>
      </c>
      <c r="N44" s="13">
        <v>3</v>
      </c>
      <c r="O44" s="16"/>
      <c r="P44" s="16"/>
      <c r="Q44" s="16"/>
      <c r="R44" s="16"/>
    </row>
    <row r="45" spans="1:14" ht="15" customHeight="1">
      <c r="A45" s="22"/>
      <c r="B45" s="16">
        <v>25</v>
      </c>
      <c r="G45" s="26">
        <f>SUM(G40:G44)</f>
        <v>6920</v>
      </c>
      <c r="H45" s="8">
        <v>23</v>
      </c>
      <c r="K45" s="8">
        <f>SUM(K40:K44)</f>
        <v>2</v>
      </c>
      <c r="L45" s="8">
        <f>SUM(L40:L44)</f>
        <v>25</v>
      </c>
      <c r="M45" s="18"/>
      <c r="N45" s="9">
        <f>SUM(N40:N44)</f>
        <v>25</v>
      </c>
    </row>
    <row r="48" spans="1:18" ht="15" customHeight="1">
      <c r="A48" s="27" t="s">
        <v>33</v>
      </c>
      <c r="B48" s="10">
        <v>51</v>
      </c>
      <c r="C48" s="11" t="s">
        <v>20</v>
      </c>
      <c r="D48" s="12" t="s">
        <v>19</v>
      </c>
      <c r="E48" s="13">
        <v>4103</v>
      </c>
      <c r="F48" s="13">
        <v>607</v>
      </c>
      <c r="G48" s="25">
        <v>4710</v>
      </c>
      <c r="H48" s="13">
        <f>G48/481</f>
        <v>9.792099792099792</v>
      </c>
      <c r="I48" s="13">
        <f>481*9</f>
        <v>4329</v>
      </c>
      <c r="J48" s="13">
        <f>G48-I48</f>
        <v>381</v>
      </c>
      <c r="K48" s="13">
        <v>1</v>
      </c>
      <c r="L48" s="13">
        <v>10</v>
      </c>
      <c r="M48" s="15">
        <v>0.3319</v>
      </c>
      <c r="N48" s="13">
        <v>9</v>
      </c>
      <c r="O48" s="16"/>
      <c r="P48" s="16"/>
      <c r="Q48" s="16"/>
      <c r="R48" s="16"/>
    </row>
    <row r="49" spans="1:18" ht="15" customHeight="1">
      <c r="A49" s="27"/>
      <c r="B49" s="10">
        <v>70</v>
      </c>
      <c r="C49" s="11" t="s">
        <v>18</v>
      </c>
      <c r="D49" s="12" t="s">
        <v>19</v>
      </c>
      <c r="E49" s="13">
        <v>1760</v>
      </c>
      <c r="F49" s="13">
        <v>260</v>
      </c>
      <c r="G49" s="25">
        <v>2020</v>
      </c>
      <c r="H49" s="13">
        <f aca="true" t="shared" si="6" ref="H49:H54">G49/481</f>
        <v>4.1995841995842</v>
      </c>
      <c r="I49" s="13">
        <f>481*4</f>
        <v>1924</v>
      </c>
      <c r="J49" s="13">
        <f aca="true" t="shared" si="7" ref="J49:J54">G49-I49</f>
        <v>96</v>
      </c>
      <c r="K49" s="13"/>
      <c r="L49" s="13">
        <v>4</v>
      </c>
      <c r="M49" s="15">
        <v>0.1424</v>
      </c>
      <c r="N49" s="13">
        <v>4</v>
      </c>
      <c r="O49" s="16"/>
      <c r="P49" s="16"/>
      <c r="Q49" s="16"/>
      <c r="R49" s="16"/>
    </row>
    <row r="50" spans="1:18" ht="15" customHeight="1">
      <c r="A50" s="27"/>
      <c r="B50" s="10">
        <v>94</v>
      </c>
      <c r="C50" s="11" t="s">
        <v>24</v>
      </c>
      <c r="D50" s="12" t="s">
        <v>19</v>
      </c>
      <c r="E50" s="13">
        <v>1431</v>
      </c>
      <c r="F50" s="13">
        <v>300</v>
      </c>
      <c r="G50" s="25">
        <v>1731</v>
      </c>
      <c r="H50" s="13">
        <f t="shared" si="6"/>
        <v>3.598752598752599</v>
      </c>
      <c r="I50" s="13">
        <f>481*3</f>
        <v>1443</v>
      </c>
      <c r="J50" s="13">
        <f t="shared" si="7"/>
        <v>288</v>
      </c>
      <c r="K50" s="13">
        <v>1</v>
      </c>
      <c r="L50" s="13">
        <v>4</v>
      </c>
      <c r="M50" s="15">
        <v>0.122</v>
      </c>
      <c r="N50" s="13">
        <v>4</v>
      </c>
      <c r="O50" s="16"/>
      <c r="P50" s="16"/>
      <c r="Q50" s="16"/>
      <c r="R50" s="16"/>
    </row>
    <row r="51" spans="1:18" ht="15" customHeight="1">
      <c r="A51" s="27"/>
      <c r="B51" s="10">
        <v>143</v>
      </c>
      <c r="C51" s="11" t="s">
        <v>22</v>
      </c>
      <c r="D51" s="12" t="s">
        <v>19</v>
      </c>
      <c r="E51" s="13">
        <v>1121</v>
      </c>
      <c r="F51" s="13">
        <v>116</v>
      </c>
      <c r="G51" s="25">
        <v>1237</v>
      </c>
      <c r="H51" s="13">
        <f t="shared" si="6"/>
        <v>2.5717255717255716</v>
      </c>
      <c r="I51" s="13">
        <f>481*2</f>
        <v>962</v>
      </c>
      <c r="J51" s="13">
        <f t="shared" si="7"/>
        <v>275</v>
      </c>
      <c r="K51" s="13"/>
      <c r="L51" s="13">
        <v>2</v>
      </c>
      <c r="M51" s="15">
        <v>0.0872</v>
      </c>
      <c r="N51" s="13">
        <v>3</v>
      </c>
      <c r="O51" s="16"/>
      <c r="P51" s="16"/>
      <c r="Q51" s="16"/>
      <c r="R51" s="16"/>
    </row>
    <row r="52" spans="1:18" ht="15" customHeight="1">
      <c r="A52" s="27"/>
      <c r="B52" s="10">
        <v>10</v>
      </c>
      <c r="C52" s="11" t="s">
        <v>21</v>
      </c>
      <c r="D52" s="12" t="s">
        <v>19</v>
      </c>
      <c r="E52" s="13">
        <v>854</v>
      </c>
      <c r="F52" s="13">
        <v>122</v>
      </c>
      <c r="G52" s="25">
        <v>976</v>
      </c>
      <c r="H52" s="13">
        <f t="shared" si="6"/>
        <v>2.029106029106029</v>
      </c>
      <c r="I52" s="13">
        <f>481*2</f>
        <v>962</v>
      </c>
      <c r="J52" s="13">
        <f t="shared" si="7"/>
        <v>14</v>
      </c>
      <c r="K52" s="13"/>
      <c r="L52" s="13">
        <v>2</v>
      </c>
      <c r="M52" s="15">
        <v>0.0688</v>
      </c>
      <c r="N52" s="13">
        <v>2</v>
      </c>
      <c r="O52" s="16"/>
      <c r="P52" s="16"/>
      <c r="Q52" s="16"/>
      <c r="R52" s="16"/>
    </row>
    <row r="53" spans="1:18" ht="15" customHeight="1">
      <c r="A53" s="27"/>
      <c r="B53" s="10">
        <v>140</v>
      </c>
      <c r="C53" s="11" t="s">
        <v>23</v>
      </c>
      <c r="D53" s="12" t="s">
        <v>19</v>
      </c>
      <c r="E53" s="13">
        <v>682</v>
      </c>
      <c r="F53" s="13">
        <v>85</v>
      </c>
      <c r="G53" s="25">
        <v>767</v>
      </c>
      <c r="H53" s="13">
        <f t="shared" si="6"/>
        <v>1.5945945945945945</v>
      </c>
      <c r="I53" s="13">
        <f>481*1</f>
        <v>481</v>
      </c>
      <c r="J53" s="13">
        <f t="shared" si="7"/>
        <v>286</v>
      </c>
      <c r="K53" s="13">
        <v>1</v>
      </c>
      <c r="L53" s="13">
        <v>2</v>
      </c>
      <c r="M53" s="15">
        <v>0.0541</v>
      </c>
      <c r="N53" s="13">
        <v>2</v>
      </c>
      <c r="O53" s="16"/>
      <c r="P53" s="16"/>
      <c r="Q53" s="16"/>
      <c r="R53" s="16"/>
    </row>
    <row r="54" spans="1:18" ht="15" customHeight="1">
      <c r="A54" s="27"/>
      <c r="B54" s="10">
        <v>16</v>
      </c>
      <c r="C54" s="11" t="s">
        <v>25</v>
      </c>
      <c r="D54" s="12" t="s">
        <v>19</v>
      </c>
      <c r="E54" s="13">
        <v>556</v>
      </c>
      <c r="F54" s="13">
        <v>40</v>
      </c>
      <c r="G54" s="25">
        <v>596</v>
      </c>
      <c r="H54" s="13">
        <f t="shared" si="6"/>
        <v>1.2390852390852392</v>
      </c>
      <c r="I54" s="13">
        <f>481*1</f>
        <v>481</v>
      </c>
      <c r="J54" s="13">
        <f t="shared" si="7"/>
        <v>115</v>
      </c>
      <c r="K54" s="13"/>
      <c r="L54" s="13">
        <v>1</v>
      </c>
      <c r="M54" s="15">
        <v>0.042</v>
      </c>
      <c r="N54" s="13">
        <v>1</v>
      </c>
      <c r="O54" s="16"/>
      <c r="P54" s="16"/>
      <c r="Q54" s="16"/>
      <c r="R54" s="16"/>
    </row>
    <row r="55" spans="1:14" ht="15" customHeight="1">
      <c r="A55" s="22"/>
      <c r="B55" s="16">
        <v>25</v>
      </c>
      <c r="G55" s="26">
        <f>SUM(G48:G54)</f>
        <v>12037</v>
      </c>
      <c r="H55" s="8">
        <v>22</v>
      </c>
      <c r="K55" s="8">
        <f>SUM(K48:K54)</f>
        <v>3</v>
      </c>
      <c r="L55" s="8">
        <f>SUM(L48:L54)</f>
        <v>25</v>
      </c>
      <c r="M55" s="18"/>
      <c r="N55" s="9">
        <f>SUM(N48:N54)</f>
        <v>25</v>
      </c>
    </row>
    <row r="57" spans="1:18" ht="15" customHeight="1">
      <c r="A57" s="27" t="s">
        <v>34</v>
      </c>
      <c r="B57" s="10">
        <v>94</v>
      </c>
      <c r="C57" s="11" t="s">
        <v>24</v>
      </c>
      <c r="D57" s="12" t="s">
        <v>19</v>
      </c>
      <c r="E57" s="13">
        <v>1606</v>
      </c>
      <c r="F57" s="13">
        <v>201</v>
      </c>
      <c r="G57" s="25">
        <v>1807</v>
      </c>
      <c r="H57" s="13">
        <f>G57/276</f>
        <v>6.547101449275362</v>
      </c>
      <c r="I57" s="13">
        <f>276*6</f>
        <v>1656</v>
      </c>
      <c r="J57" s="13">
        <f>G57-I57</f>
        <v>151</v>
      </c>
      <c r="K57" s="13">
        <v>1</v>
      </c>
      <c r="L57" s="13">
        <v>7</v>
      </c>
      <c r="M57" s="15">
        <v>0.2547</v>
      </c>
      <c r="N57" s="13">
        <v>6</v>
      </c>
      <c r="O57" s="16"/>
      <c r="P57" s="16"/>
      <c r="Q57" s="16"/>
      <c r="R57" s="16"/>
    </row>
    <row r="58" spans="1:18" ht="15" customHeight="1">
      <c r="A58" s="27"/>
      <c r="B58" s="10">
        <v>16</v>
      </c>
      <c r="C58" s="11" t="s">
        <v>25</v>
      </c>
      <c r="D58" s="12" t="s">
        <v>19</v>
      </c>
      <c r="E58" s="13">
        <v>978</v>
      </c>
      <c r="F58" s="13">
        <v>105</v>
      </c>
      <c r="G58" s="25">
        <v>1083</v>
      </c>
      <c r="H58" s="13">
        <f aca="true" t="shared" si="8" ref="H58:H63">G58/276</f>
        <v>3.9239130434782608</v>
      </c>
      <c r="I58" s="13">
        <f>276*3</f>
        <v>828</v>
      </c>
      <c r="J58" s="13">
        <f aca="true" t="shared" si="9" ref="J58:J63">G58-I58</f>
        <v>255</v>
      </c>
      <c r="K58" s="13">
        <v>1</v>
      </c>
      <c r="L58" s="13">
        <v>4</v>
      </c>
      <c r="M58" s="15">
        <v>0.1526</v>
      </c>
      <c r="N58" s="13">
        <v>4</v>
      </c>
      <c r="O58" s="16"/>
      <c r="P58" s="16"/>
      <c r="Q58" s="16"/>
      <c r="R58" s="16"/>
    </row>
    <row r="59" spans="1:18" ht="15" customHeight="1">
      <c r="A59" s="27"/>
      <c r="B59" s="10">
        <v>143</v>
      </c>
      <c r="C59" s="11" t="s">
        <v>22</v>
      </c>
      <c r="D59" s="12" t="s">
        <v>19</v>
      </c>
      <c r="E59" s="13">
        <v>885</v>
      </c>
      <c r="F59" s="13">
        <v>80</v>
      </c>
      <c r="G59" s="25">
        <v>965</v>
      </c>
      <c r="H59" s="13">
        <f t="shared" si="8"/>
        <v>3.496376811594203</v>
      </c>
      <c r="I59" s="13">
        <f>276*3</f>
        <v>828</v>
      </c>
      <c r="J59" s="13">
        <f t="shared" si="9"/>
        <v>137</v>
      </c>
      <c r="K59" s="13">
        <v>1</v>
      </c>
      <c r="L59" s="13">
        <v>4</v>
      </c>
      <c r="M59" s="15">
        <v>0.136</v>
      </c>
      <c r="N59" s="13">
        <v>3</v>
      </c>
      <c r="O59" s="16"/>
      <c r="P59" s="16"/>
      <c r="Q59" s="16"/>
      <c r="R59" s="16"/>
    </row>
    <row r="60" spans="1:18" ht="15" customHeight="1">
      <c r="A60" s="27"/>
      <c r="B60" s="10">
        <v>140</v>
      </c>
      <c r="C60" s="11" t="s">
        <v>23</v>
      </c>
      <c r="D60" s="12" t="s">
        <v>19</v>
      </c>
      <c r="E60" s="13">
        <v>630</v>
      </c>
      <c r="F60" s="13">
        <v>56</v>
      </c>
      <c r="G60" s="25">
        <v>686</v>
      </c>
      <c r="H60" s="13">
        <f t="shared" si="8"/>
        <v>2.4855072463768115</v>
      </c>
      <c r="I60" s="13">
        <f>276*2</f>
        <v>552</v>
      </c>
      <c r="J60" s="13">
        <f t="shared" si="9"/>
        <v>134</v>
      </c>
      <c r="K60" s="13"/>
      <c r="L60" s="13">
        <v>2</v>
      </c>
      <c r="M60" s="15">
        <v>0.0967</v>
      </c>
      <c r="N60" s="13">
        <v>2</v>
      </c>
      <c r="O60" s="16"/>
      <c r="P60" s="16"/>
      <c r="Q60" s="16"/>
      <c r="R60" s="16"/>
    </row>
    <row r="61" spans="1:18" ht="15" customHeight="1">
      <c r="A61" s="27"/>
      <c r="B61" s="10">
        <v>70</v>
      </c>
      <c r="C61" s="11" t="s">
        <v>18</v>
      </c>
      <c r="D61" s="12" t="s">
        <v>19</v>
      </c>
      <c r="E61" s="13">
        <v>359</v>
      </c>
      <c r="F61" s="13">
        <v>87</v>
      </c>
      <c r="G61" s="25">
        <v>446</v>
      </c>
      <c r="H61" s="13">
        <f t="shared" si="8"/>
        <v>1.6159420289855073</v>
      </c>
      <c r="I61" s="13">
        <f>276*1</f>
        <v>276</v>
      </c>
      <c r="J61" s="13">
        <f t="shared" si="9"/>
        <v>170</v>
      </c>
      <c r="K61" s="13">
        <v>1</v>
      </c>
      <c r="L61" s="13">
        <v>2</v>
      </c>
      <c r="M61" s="15">
        <v>0.0629</v>
      </c>
      <c r="N61" s="13">
        <v>2</v>
      </c>
      <c r="O61" s="16"/>
      <c r="P61" s="16"/>
      <c r="Q61" s="16"/>
      <c r="R61" s="16"/>
    </row>
    <row r="62" spans="1:18" ht="15" customHeight="1">
      <c r="A62" s="27"/>
      <c r="B62" s="10">
        <v>64</v>
      </c>
      <c r="C62" s="11" t="s">
        <v>35</v>
      </c>
      <c r="D62" s="12" t="s">
        <v>19</v>
      </c>
      <c r="E62" s="13">
        <v>387</v>
      </c>
      <c r="F62" s="13">
        <v>25</v>
      </c>
      <c r="G62" s="25">
        <v>412</v>
      </c>
      <c r="H62" s="13">
        <f t="shared" si="8"/>
        <v>1.4927536231884058</v>
      </c>
      <c r="I62" s="13">
        <f>276*1</f>
        <v>276</v>
      </c>
      <c r="J62" s="13">
        <f t="shared" si="9"/>
        <v>136</v>
      </c>
      <c r="K62" s="13"/>
      <c r="L62" s="13">
        <v>1</v>
      </c>
      <c r="M62" s="15">
        <v>0.0581</v>
      </c>
      <c r="N62" s="13">
        <v>2</v>
      </c>
      <c r="O62" s="16"/>
      <c r="P62" s="16"/>
      <c r="Q62" s="16"/>
      <c r="R62" s="16"/>
    </row>
    <row r="63" spans="1:18" ht="15" customHeight="1">
      <c r="A63" s="27"/>
      <c r="B63" s="10">
        <v>138</v>
      </c>
      <c r="C63" s="11" t="s">
        <v>36</v>
      </c>
      <c r="D63" s="12" t="s">
        <v>19</v>
      </c>
      <c r="E63" s="13">
        <v>379</v>
      </c>
      <c r="F63" s="13">
        <v>26</v>
      </c>
      <c r="G63" s="25">
        <v>405</v>
      </c>
      <c r="H63" s="13">
        <f t="shared" si="8"/>
        <v>1.4673913043478262</v>
      </c>
      <c r="I63" s="13">
        <f>276*1</f>
        <v>276</v>
      </c>
      <c r="J63" s="13">
        <f t="shared" si="9"/>
        <v>129</v>
      </c>
      <c r="K63" s="13"/>
      <c r="L63" s="13">
        <v>1</v>
      </c>
      <c r="M63" s="15">
        <v>0.0571</v>
      </c>
      <c r="N63" s="13">
        <v>2</v>
      </c>
      <c r="O63" s="16"/>
      <c r="P63" s="16"/>
      <c r="Q63" s="16"/>
      <c r="R63" s="16"/>
    </row>
    <row r="64" spans="1:14" ht="15" customHeight="1">
      <c r="A64" s="22"/>
      <c r="B64" s="16">
        <v>21</v>
      </c>
      <c r="G64" s="26">
        <f>SUM(G57:G63)</f>
        <v>5804</v>
      </c>
      <c r="H64" s="8">
        <v>17</v>
      </c>
      <c r="M64" s="18"/>
      <c r="N64" s="9">
        <f>SUM(N57:N63)</f>
        <v>21</v>
      </c>
    </row>
    <row r="66" spans="1:18" ht="15" customHeight="1">
      <c r="A66" s="27" t="s">
        <v>37</v>
      </c>
      <c r="B66" s="10">
        <v>16</v>
      </c>
      <c r="C66" s="11" t="s">
        <v>25</v>
      </c>
      <c r="D66" s="12" t="s">
        <v>19</v>
      </c>
      <c r="E66" s="13">
        <v>2424</v>
      </c>
      <c r="F66" s="13">
        <v>260</v>
      </c>
      <c r="G66" s="25">
        <v>2684</v>
      </c>
      <c r="H66" s="13">
        <f>G66/581</f>
        <v>4.619621342512909</v>
      </c>
      <c r="I66" s="13">
        <f>581*4</f>
        <v>2324</v>
      </c>
      <c r="J66" s="13">
        <f>G66-I66</f>
        <v>360</v>
      </c>
      <c r="K66" s="13">
        <v>1</v>
      </c>
      <c r="L66" s="13">
        <v>5</v>
      </c>
      <c r="M66" s="15">
        <v>0.1498</v>
      </c>
      <c r="N66" s="13">
        <v>4</v>
      </c>
      <c r="O66" s="16"/>
      <c r="P66" s="16"/>
      <c r="Q66" s="16"/>
      <c r="R66" s="16"/>
    </row>
    <row r="67" spans="1:18" ht="15" customHeight="1">
      <c r="A67" s="27"/>
      <c r="B67" s="10">
        <v>51</v>
      </c>
      <c r="C67" s="11" t="s">
        <v>20</v>
      </c>
      <c r="D67" s="12" t="s">
        <v>19</v>
      </c>
      <c r="E67" s="13">
        <v>2208</v>
      </c>
      <c r="F67" s="13">
        <v>327</v>
      </c>
      <c r="G67" s="25">
        <v>2535</v>
      </c>
      <c r="H67" s="13">
        <f aca="true" t="shared" si="10" ref="H67:H73">G67/581</f>
        <v>4.363166953528399</v>
      </c>
      <c r="I67" s="13">
        <f>581*4</f>
        <v>2324</v>
      </c>
      <c r="J67" s="13">
        <f aca="true" t="shared" si="11" ref="J67:J73">G67-I67</f>
        <v>211</v>
      </c>
      <c r="K67" s="13"/>
      <c r="L67" s="13">
        <v>4</v>
      </c>
      <c r="M67" s="15">
        <v>0.1415</v>
      </c>
      <c r="N67" s="13">
        <v>4</v>
      </c>
      <c r="O67" s="16"/>
      <c r="P67" s="16"/>
      <c r="Q67" s="16"/>
      <c r="R67" s="16"/>
    </row>
    <row r="68" spans="1:18" ht="15" customHeight="1">
      <c r="A68" s="27"/>
      <c r="B68" s="10">
        <v>140</v>
      </c>
      <c r="C68" s="11" t="s">
        <v>23</v>
      </c>
      <c r="D68" s="12" t="s">
        <v>19</v>
      </c>
      <c r="E68" s="13">
        <v>1684</v>
      </c>
      <c r="F68" s="13">
        <v>528</v>
      </c>
      <c r="G68" s="25">
        <v>2212</v>
      </c>
      <c r="H68" s="13">
        <f t="shared" si="10"/>
        <v>3.8072289156626504</v>
      </c>
      <c r="I68" s="13">
        <f>581*3</f>
        <v>1743</v>
      </c>
      <c r="J68" s="13">
        <f t="shared" si="11"/>
        <v>469</v>
      </c>
      <c r="K68" s="13">
        <v>1</v>
      </c>
      <c r="L68" s="13">
        <v>4</v>
      </c>
      <c r="M68" s="15">
        <v>0.1235</v>
      </c>
      <c r="N68" s="13">
        <v>4</v>
      </c>
      <c r="O68" s="16"/>
      <c r="P68" s="16"/>
      <c r="Q68" s="16"/>
      <c r="R68" s="16"/>
    </row>
    <row r="69" spans="1:18" ht="15" customHeight="1">
      <c r="A69" s="27"/>
      <c r="B69" s="10">
        <v>94</v>
      </c>
      <c r="C69" s="11" t="s">
        <v>24</v>
      </c>
      <c r="D69" s="12" t="s">
        <v>19</v>
      </c>
      <c r="E69" s="13">
        <v>1785</v>
      </c>
      <c r="F69" s="13">
        <v>308</v>
      </c>
      <c r="G69" s="25">
        <v>2093</v>
      </c>
      <c r="H69" s="13">
        <f t="shared" si="10"/>
        <v>3.602409638554217</v>
      </c>
      <c r="I69" s="13">
        <f>581*3</f>
        <v>1743</v>
      </c>
      <c r="J69" s="13">
        <f t="shared" si="11"/>
        <v>350</v>
      </c>
      <c r="K69" s="13">
        <v>1</v>
      </c>
      <c r="L69" s="13">
        <v>3</v>
      </c>
      <c r="M69" s="15">
        <v>0.1168</v>
      </c>
      <c r="N69" s="13">
        <v>4</v>
      </c>
      <c r="O69" s="16"/>
      <c r="P69" s="16"/>
      <c r="Q69" s="16"/>
      <c r="R69" s="16"/>
    </row>
    <row r="70" spans="1:18" ht="15" customHeight="1">
      <c r="A70" s="27"/>
      <c r="B70" s="10">
        <v>70</v>
      </c>
      <c r="C70" s="11" t="s">
        <v>18</v>
      </c>
      <c r="D70" s="12" t="s">
        <v>19</v>
      </c>
      <c r="E70" s="13">
        <v>1648</v>
      </c>
      <c r="F70" s="13">
        <v>244</v>
      </c>
      <c r="G70" s="25">
        <v>1892</v>
      </c>
      <c r="H70" s="13">
        <f t="shared" si="10"/>
        <v>3.2564543889845097</v>
      </c>
      <c r="I70" s="13">
        <f>581*3</f>
        <v>1743</v>
      </c>
      <c r="J70" s="13">
        <f t="shared" si="11"/>
        <v>149</v>
      </c>
      <c r="K70" s="13"/>
      <c r="L70" s="13">
        <v>3</v>
      </c>
      <c r="M70" s="15">
        <v>0.1056</v>
      </c>
      <c r="N70" s="13">
        <v>3</v>
      </c>
      <c r="O70" s="16"/>
      <c r="P70" s="16"/>
      <c r="Q70" s="16"/>
      <c r="R70" s="16"/>
    </row>
    <row r="71" spans="1:18" ht="15" customHeight="1">
      <c r="A71" s="27"/>
      <c r="B71" s="10">
        <v>10</v>
      </c>
      <c r="C71" s="11" t="s">
        <v>21</v>
      </c>
      <c r="D71" s="12" t="s">
        <v>19</v>
      </c>
      <c r="E71" s="13">
        <v>1333</v>
      </c>
      <c r="F71" s="13">
        <v>310</v>
      </c>
      <c r="G71" s="25">
        <v>1643</v>
      </c>
      <c r="H71" s="13">
        <f t="shared" si="10"/>
        <v>2.827882960413081</v>
      </c>
      <c r="I71" s="13">
        <f>581*2</f>
        <v>1162</v>
      </c>
      <c r="J71" s="13">
        <f t="shared" si="11"/>
        <v>481</v>
      </c>
      <c r="K71" s="13">
        <v>1</v>
      </c>
      <c r="L71" s="13">
        <v>3</v>
      </c>
      <c r="M71" s="15">
        <v>0.0917</v>
      </c>
      <c r="N71" s="13">
        <v>3</v>
      </c>
      <c r="O71" s="16"/>
      <c r="P71" s="16"/>
      <c r="Q71" s="16"/>
      <c r="R71" s="16"/>
    </row>
    <row r="72" spans="1:18" ht="15" customHeight="1">
      <c r="A72" s="27"/>
      <c r="B72" s="10">
        <v>64</v>
      </c>
      <c r="C72" s="11" t="s">
        <v>35</v>
      </c>
      <c r="D72" s="12" t="s">
        <v>19</v>
      </c>
      <c r="E72" s="13">
        <v>1313</v>
      </c>
      <c r="F72" s="13">
        <v>139</v>
      </c>
      <c r="G72" s="25">
        <v>1452</v>
      </c>
      <c r="H72" s="13">
        <f t="shared" si="10"/>
        <v>2.4991394148020656</v>
      </c>
      <c r="I72" s="13">
        <f>581*2</f>
        <v>1162</v>
      </c>
      <c r="J72" s="13">
        <f t="shared" si="11"/>
        <v>290</v>
      </c>
      <c r="K72" s="13"/>
      <c r="L72" s="13">
        <v>2</v>
      </c>
      <c r="M72" s="15">
        <v>0.081</v>
      </c>
      <c r="N72" s="13">
        <v>3</v>
      </c>
      <c r="O72" s="16"/>
      <c r="P72" s="16"/>
      <c r="Q72" s="16"/>
      <c r="R72" s="16"/>
    </row>
    <row r="73" spans="1:18" ht="15" customHeight="1">
      <c r="A73" s="27"/>
      <c r="B73" s="10">
        <v>143</v>
      </c>
      <c r="C73" s="11" t="s">
        <v>22</v>
      </c>
      <c r="D73" s="12" t="s">
        <v>19</v>
      </c>
      <c r="E73" s="13">
        <v>1072</v>
      </c>
      <c r="F73" s="13">
        <v>106</v>
      </c>
      <c r="G73" s="25">
        <v>1178</v>
      </c>
      <c r="H73" s="13">
        <f t="shared" si="10"/>
        <v>2.027538726333907</v>
      </c>
      <c r="I73" s="13">
        <f>581*2</f>
        <v>1162</v>
      </c>
      <c r="J73" s="13">
        <f t="shared" si="11"/>
        <v>16</v>
      </c>
      <c r="K73" s="13"/>
      <c r="L73" s="13">
        <v>2</v>
      </c>
      <c r="M73" s="15">
        <v>0.0658</v>
      </c>
      <c r="N73" s="13">
        <v>2</v>
      </c>
      <c r="O73" s="16"/>
      <c r="P73" s="16"/>
      <c r="Q73" s="16"/>
      <c r="R73" s="16"/>
    </row>
    <row r="74" spans="1:14" ht="15" customHeight="1">
      <c r="A74" s="22"/>
      <c r="B74" s="16">
        <v>27</v>
      </c>
      <c r="G74" s="26">
        <f>SUM(G66:G73)</f>
        <v>15689</v>
      </c>
      <c r="H74" s="8">
        <v>23</v>
      </c>
      <c r="M74" s="18"/>
      <c r="N74" s="9">
        <f>SUM(N66:N73)</f>
        <v>27</v>
      </c>
    </row>
    <row r="78" spans="1:18" ht="15" customHeight="1">
      <c r="A78" s="27" t="s">
        <v>41</v>
      </c>
      <c r="B78" s="10">
        <v>70</v>
      </c>
      <c r="C78" s="11" t="s">
        <v>18</v>
      </c>
      <c r="D78" s="12" t="s">
        <v>19</v>
      </c>
      <c r="E78" s="13">
        <v>5055</v>
      </c>
      <c r="F78" s="13">
        <v>1011</v>
      </c>
      <c r="G78" s="25">
        <v>6066</v>
      </c>
      <c r="H78" s="13">
        <f>G78/581</f>
        <v>10.440619621342513</v>
      </c>
      <c r="I78" s="13">
        <f>581*10</f>
        <v>5810</v>
      </c>
      <c r="J78" s="13">
        <f>G78-I78</f>
        <v>256</v>
      </c>
      <c r="K78" s="13">
        <v>1</v>
      </c>
      <c r="L78" s="13">
        <v>11</v>
      </c>
      <c r="M78" s="15">
        <v>0.3709</v>
      </c>
      <c r="N78" s="13">
        <v>10</v>
      </c>
      <c r="O78" s="16"/>
      <c r="P78" s="16"/>
      <c r="Q78" s="16"/>
      <c r="R78" s="16"/>
    </row>
    <row r="79" spans="1:18" ht="15" customHeight="1">
      <c r="A79" s="27"/>
      <c r="B79" s="10">
        <v>16</v>
      </c>
      <c r="C79" s="11" t="s">
        <v>25</v>
      </c>
      <c r="D79" s="12" t="s">
        <v>19</v>
      </c>
      <c r="E79" s="13">
        <v>2002</v>
      </c>
      <c r="F79" s="13">
        <v>298</v>
      </c>
      <c r="G79" s="25">
        <v>2300</v>
      </c>
      <c r="H79" s="13">
        <f aca="true" t="shared" si="12" ref="H79:H84">G79/581</f>
        <v>3.9586919104991396</v>
      </c>
      <c r="I79" s="13">
        <f>581*3</f>
        <v>1743</v>
      </c>
      <c r="J79" s="13">
        <f aca="true" t="shared" si="13" ref="J79:J84">G79-I79</f>
        <v>557</v>
      </c>
      <c r="K79" s="13">
        <v>1</v>
      </c>
      <c r="L79" s="13">
        <v>4</v>
      </c>
      <c r="M79" s="15">
        <v>0.1406</v>
      </c>
      <c r="N79" s="13">
        <v>4</v>
      </c>
      <c r="O79" s="16"/>
      <c r="P79" s="16"/>
      <c r="Q79" s="16"/>
      <c r="R79" s="16"/>
    </row>
    <row r="80" spans="1:18" ht="15" customHeight="1">
      <c r="A80" s="27"/>
      <c r="B80" s="10">
        <v>140</v>
      </c>
      <c r="C80" s="11" t="s">
        <v>23</v>
      </c>
      <c r="D80" s="12" t="s">
        <v>19</v>
      </c>
      <c r="E80" s="13">
        <v>1696</v>
      </c>
      <c r="F80" s="13">
        <v>226</v>
      </c>
      <c r="G80" s="25">
        <v>1922</v>
      </c>
      <c r="H80" s="13">
        <f t="shared" si="12"/>
        <v>3.3080895008605853</v>
      </c>
      <c r="I80" s="13">
        <f>581*3</f>
        <v>1743</v>
      </c>
      <c r="J80" s="13">
        <f t="shared" si="13"/>
        <v>179</v>
      </c>
      <c r="K80" s="13"/>
      <c r="L80" s="13">
        <v>3</v>
      </c>
      <c r="M80" s="15">
        <v>0.1175</v>
      </c>
      <c r="N80" s="13">
        <v>3</v>
      </c>
      <c r="O80" s="16"/>
      <c r="P80" s="16"/>
      <c r="Q80" s="16"/>
      <c r="R80" s="16"/>
    </row>
    <row r="81" spans="1:18" ht="15" customHeight="1">
      <c r="A81" s="27"/>
      <c r="B81" s="10">
        <v>94</v>
      </c>
      <c r="C81" s="11" t="s">
        <v>24</v>
      </c>
      <c r="D81" s="12" t="s">
        <v>19</v>
      </c>
      <c r="E81" s="13">
        <v>1507</v>
      </c>
      <c r="F81" s="13">
        <v>351</v>
      </c>
      <c r="G81" s="25">
        <v>1858</v>
      </c>
      <c r="H81" s="13">
        <f t="shared" si="12"/>
        <v>3.197934595524957</v>
      </c>
      <c r="I81" s="13">
        <f>581*3</f>
        <v>1743</v>
      </c>
      <c r="J81" s="13">
        <f t="shared" si="13"/>
        <v>115</v>
      </c>
      <c r="K81" s="13"/>
      <c r="L81" s="13">
        <v>3</v>
      </c>
      <c r="M81" s="15">
        <v>0.1136</v>
      </c>
      <c r="N81" s="13">
        <v>3</v>
      </c>
      <c r="O81" s="16"/>
      <c r="P81" s="16"/>
      <c r="Q81" s="16"/>
      <c r="R81" s="16"/>
    </row>
    <row r="82" spans="1:18" ht="15" customHeight="1">
      <c r="A82" s="27"/>
      <c r="B82" s="10">
        <v>51</v>
      </c>
      <c r="C82" s="11" t="s">
        <v>20</v>
      </c>
      <c r="D82" s="12" t="s">
        <v>19</v>
      </c>
      <c r="E82" s="13">
        <v>831</v>
      </c>
      <c r="F82" s="13">
        <v>145</v>
      </c>
      <c r="G82" s="25">
        <v>976</v>
      </c>
      <c r="H82" s="13">
        <f t="shared" si="12"/>
        <v>1.6798623063683304</v>
      </c>
      <c r="I82" s="13">
        <f>581*1</f>
        <v>581</v>
      </c>
      <c r="J82" s="13">
        <f t="shared" si="13"/>
        <v>395</v>
      </c>
      <c r="K82" s="13">
        <v>1</v>
      </c>
      <c r="L82" s="13">
        <v>2</v>
      </c>
      <c r="M82" s="15">
        <v>0.0597</v>
      </c>
      <c r="N82" s="13">
        <v>2</v>
      </c>
      <c r="O82" s="16"/>
      <c r="P82" s="16"/>
      <c r="Q82" s="16"/>
      <c r="R82" s="16"/>
    </row>
    <row r="83" spans="1:18" ht="15" customHeight="1">
      <c r="A83" s="27"/>
      <c r="B83" s="10">
        <v>143</v>
      </c>
      <c r="C83" s="11" t="s">
        <v>22</v>
      </c>
      <c r="D83" s="12" t="s">
        <v>19</v>
      </c>
      <c r="E83" s="13">
        <v>668</v>
      </c>
      <c r="F83" s="13">
        <v>73</v>
      </c>
      <c r="G83" s="25">
        <v>741</v>
      </c>
      <c r="H83" s="13">
        <f t="shared" si="12"/>
        <v>1.2753872633390706</v>
      </c>
      <c r="I83" s="13">
        <f>581*1</f>
        <v>581</v>
      </c>
      <c r="J83" s="13">
        <f t="shared" si="13"/>
        <v>160</v>
      </c>
      <c r="K83" s="13"/>
      <c r="L83" s="13">
        <v>1</v>
      </c>
      <c r="M83" s="15">
        <v>0.0453</v>
      </c>
      <c r="N83" s="13">
        <v>2</v>
      </c>
      <c r="O83" s="16"/>
      <c r="P83" s="16"/>
      <c r="Q83" s="16"/>
      <c r="R83" s="16"/>
    </row>
    <row r="84" spans="1:18" ht="15" customHeight="1">
      <c r="A84" s="27"/>
      <c r="B84" s="10">
        <v>10</v>
      </c>
      <c r="C84" s="11" t="s">
        <v>21</v>
      </c>
      <c r="D84" s="12" t="s">
        <v>19</v>
      </c>
      <c r="E84" s="13">
        <v>552</v>
      </c>
      <c r="F84" s="13">
        <v>104</v>
      </c>
      <c r="G84" s="25">
        <v>656</v>
      </c>
      <c r="H84" s="13">
        <f t="shared" si="12"/>
        <v>1.1290877796901893</v>
      </c>
      <c r="I84" s="13">
        <f>581*1</f>
        <v>581</v>
      </c>
      <c r="J84" s="13">
        <f t="shared" si="13"/>
        <v>75</v>
      </c>
      <c r="K84" s="13"/>
      <c r="L84" s="13">
        <v>1</v>
      </c>
      <c r="M84" s="15">
        <v>0.0401</v>
      </c>
      <c r="N84" s="13">
        <v>1</v>
      </c>
      <c r="O84" s="16"/>
      <c r="P84" s="16"/>
      <c r="Q84" s="16"/>
      <c r="R84" s="16"/>
    </row>
    <row r="85" spans="1:14" ht="15" customHeight="1">
      <c r="A85" s="22"/>
      <c r="B85" s="16"/>
      <c r="G85" s="26">
        <f>SUM(G78:G84)</f>
        <v>14519</v>
      </c>
      <c r="H85" s="8">
        <v>22</v>
      </c>
      <c r="K85" s="8">
        <v>3</v>
      </c>
      <c r="L85" s="8">
        <v>25</v>
      </c>
      <c r="M85" s="18"/>
      <c r="N85" s="9">
        <f>SUM(N78:N84)</f>
        <v>25</v>
      </c>
    </row>
    <row r="90" spans="1:14" ht="15" customHeight="1">
      <c r="A90" s="27" t="s">
        <v>42</v>
      </c>
      <c r="B90" s="10">
        <v>70</v>
      </c>
      <c r="C90" s="11" t="s">
        <v>18</v>
      </c>
      <c r="D90" s="12" t="s">
        <v>19</v>
      </c>
      <c r="E90" s="13">
        <v>5326</v>
      </c>
      <c r="F90" s="13">
        <v>482</v>
      </c>
      <c r="G90" s="25">
        <v>5808</v>
      </c>
      <c r="H90" s="23">
        <f>G90/319</f>
        <v>18.20689655172414</v>
      </c>
      <c r="I90" s="23">
        <f>319*18</f>
        <v>5742</v>
      </c>
      <c r="J90" s="23">
        <f>G90-I90</f>
        <v>66</v>
      </c>
      <c r="K90" s="23"/>
      <c r="L90" s="23">
        <v>18</v>
      </c>
      <c r="M90" s="15">
        <v>0.6053</v>
      </c>
      <c r="N90" s="10">
        <v>17</v>
      </c>
    </row>
    <row r="91" spans="1:14" ht="15" customHeight="1">
      <c r="A91" s="27"/>
      <c r="B91" s="10">
        <v>16</v>
      </c>
      <c r="C91" s="11" t="s">
        <v>25</v>
      </c>
      <c r="D91" s="12" t="s">
        <v>19</v>
      </c>
      <c r="E91" s="13">
        <v>600</v>
      </c>
      <c r="F91" s="13">
        <v>76</v>
      </c>
      <c r="G91" s="25">
        <v>676</v>
      </c>
      <c r="H91" s="23">
        <f>G91/319</f>
        <v>2.1191222570532915</v>
      </c>
      <c r="I91" s="23">
        <f>319*2</f>
        <v>638</v>
      </c>
      <c r="J91" s="23">
        <f>G91-I91</f>
        <v>38</v>
      </c>
      <c r="K91" s="23"/>
      <c r="L91" s="23">
        <v>2</v>
      </c>
      <c r="M91" s="15">
        <v>0.0705</v>
      </c>
      <c r="N91" s="10">
        <v>3</v>
      </c>
    </row>
    <row r="92" spans="1:14" ht="15" customHeight="1">
      <c r="A92" s="27"/>
      <c r="B92" s="10">
        <v>140</v>
      </c>
      <c r="C92" s="11" t="s">
        <v>23</v>
      </c>
      <c r="D92" s="12" t="s">
        <v>19</v>
      </c>
      <c r="E92" s="13">
        <v>589</v>
      </c>
      <c r="F92" s="13">
        <v>53</v>
      </c>
      <c r="G92" s="25">
        <v>642</v>
      </c>
      <c r="H92" s="23">
        <f>G92/319</f>
        <v>2.012539184952978</v>
      </c>
      <c r="I92" s="23">
        <f>319*2</f>
        <v>638</v>
      </c>
      <c r="J92" s="23">
        <f>G92-I92</f>
        <v>4</v>
      </c>
      <c r="K92" s="23"/>
      <c r="L92" s="23">
        <v>2</v>
      </c>
      <c r="M92" s="15">
        <v>0.0669</v>
      </c>
      <c r="N92" s="10">
        <v>2</v>
      </c>
    </row>
    <row r="93" spans="1:14" ht="15" customHeight="1">
      <c r="A93" s="27"/>
      <c r="B93" s="10">
        <v>10</v>
      </c>
      <c r="C93" s="11" t="s">
        <v>21</v>
      </c>
      <c r="D93" s="12" t="s">
        <v>19</v>
      </c>
      <c r="E93" s="13">
        <v>446</v>
      </c>
      <c r="F93" s="13">
        <v>54</v>
      </c>
      <c r="G93" s="25">
        <v>500</v>
      </c>
      <c r="H93" s="23">
        <f>G93/319</f>
        <v>1.567398119122257</v>
      </c>
      <c r="I93" s="23">
        <f>319*1</f>
        <v>319</v>
      </c>
      <c r="J93" s="23">
        <f>G93-I93</f>
        <v>181</v>
      </c>
      <c r="K93" s="23">
        <v>1</v>
      </c>
      <c r="L93" s="23">
        <v>2</v>
      </c>
      <c r="M93" s="15">
        <v>0.0521</v>
      </c>
      <c r="N93" s="10">
        <v>2</v>
      </c>
    </row>
    <row r="94" spans="1:14" ht="15" customHeight="1">
      <c r="A94" s="27"/>
      <c r="B94" s="10">
        <v>23</v>
      </c>
      <c r="C94" s="11" t="s">
        <v>43</v>
      </c>
      <c r="D94" s="13"/>
      <c r="E94" s="13">
        <v>308</v>
      </c>
      <c r="F94" s="13">
        <v>38</v>
      </c>
      <c r="G94" s="25">
        <v>346</v>
      </c>
      <c r="H94" s="23">
        <f>G94/319</f>
        <v>1.084639498432602</v>
      </c>
      <c r="I94" s="23">
        <f>319*1</f>
        <v>319</v>
      </c>
      <c r="J94" s="23">
        <f>G94-I94</f>
        <v>27</v>
      </c>
      <c r="K94" s="23"/>
      <c r="L94" s="23">
        <v>1</v>
      </c>
      <c r="M94" s="15">
        <v>0.0361</v>
      </c>
      <c r="N94" s="10">
        <v>1</v>
      </c>
    </row>
    <row r="95" spans="1:14" ht="15" customHeight="1">
      <c r="A95" s="22"/>
      <c r="B95" s="16">
        <v>25</v>
      </c>
      <c r="E95" s="2"/>
      <c r="F95" s="2">
        <f>SUM(F90:F94)</f>
        <v>703</v>
      </c>
      <c r="G95" s="26">
        <f>SUM(G90:G94)</f>
        <v>7972</v>
      </c>
      <c r="H95" s="8">
        <v>24</v>
      </c>
      <c r="K95" s="8">
        <f>SUM(K90:K94)</f>
        <v>1</v>
      </c>
      <c r="L95" s="8">
        <f>SUM(L90:L94)</f>
        <v>25</v>
      </c>
      <c r="M95" s="19"/>
      <c r="N95" s="9">
        <f>SUM(N90:N94)</f>
        <v>25</v>
      </c>
    </row>
    <row r="99" spans="1:18" ht="15" customHeight="1">
      <c r="A99" s="27" t="s">
        <v>44</v>
      </c>
      <c r="B99" s="10">
        <v>94</v>
      </c>
      <c r="C99" s="11" t="s">
        <v>24</v>
      </c>
      <c r="D99" s="12" t="s">
        <v>19</v>
      </c>
      <c r="E99" s="13">
        <v>3432</v>
      </c>
      <c r="F99" s="13">
        <v>1267</v>
      </c>
      <c r="G99" s="25">
        <v>4699</v>
      </c>
      <c r="H99" s="23">
        <f aca="true" t="shared" si="14" ref="H99:H104">G99/542</f>
        <v>8.669741697416974</v>
      </c>
      <c r="I99" s="23">
        <f>542*8</f>
        <v>4336</v>
      </c>
      <c r="J99" s="23">
        <f aca="true" t="shared" si="15" ref="J99:J104">G99-I99</f>
        <v>363</v>
      </c>
      <c r="K99" s="23">
        <v>1</v>
      </c>
      <c r="L99" s="23">
        <v>9</v>
      </c>
      <c r="M99" s="15">
        <v>0.2992</v>
      </c>
      <c r="N99" s="10">
        <v>8</v>
      </c>
      <c r="R99" s="8"/>
    </row>
    <row r="100" spans="1:18" ht="15" customHeight="1">
      <c r="A100" s="27"/>
      <c r="B100" s="10">
        <v>64</v>
      </c>
      <c r="C100" s="11" t="s">
        <v>35</v>
      </c>
      <c r="D100" s="12" t="s">
        <v>19</v>
      </c>
      <c r="E100" s="13">
        <v>2549</v>
      </c>
      <c r="F100" s="13">
        <v>795</v>
      </c>
      <c r="G100" s="25">
        <v>3344</v>
      </c>
      <c r="H100" s="23">
        <f t="shared" si="14"/>
        <v>6.169741697416974</v>
      </c>
      <c r="I100" s="23">
        <f>542*6</f>
        <v>3252</v>
      </c>
      <c r="J100" s="23">
        <f t="shared" si="15"/>
        <v>92</v>
      </c>
      <c r="K100" s="23"/>
      <c r="L100" s="23">
        <v>6</v>
      </c>
      <c r="M100" s="15">
        <v>0.2129</v>
      </c>
      <c r="N100" s="10">
        <v>6</v>
      </c>
      <c r="R100" s="8"/>
    </row>
    <row r="101" spans="1:18" ht="15" customHeight="1">
      <c r="A101" s="27"/>
      <c r="B101" s="10">
        <v>70</v>
      </c>
      <c r="C101" s="11" t="s">
        <v>18</v>
      </c>
      <c r="D101" s="12" t="s">
        <v>19</v>
      </c>
      <c r="E101" s="13">
        <v>1673</v>
      </c>
      <c r="F101" s="13">
        <v>270</v>
      </c>
      <c r="G101" s="25">
        <v>1943</v>
      </c>
      <c r="H101" s="23">
        <f t="shared" si="14"/>
        <v>3.584870848708487</v>
      </c>
      <c r="I101" s="23">
        <f>542*3</f>
        <v>1626</v>
      </c>
      <c r="J101" s="23">
        <f t="shared" si="15"/>
        <v>317</v>
      </c>
      <c r="K101" s="23">
        <v>1</v>
      </c>
      <c r="L101" s="23">
        <v>4</v>
      </c>
      <c r="M101" s="15">
        <v>0.1237</v>
      </c>
      <c r="N101" s="10">
        <v>4</v>
      </c>
      <c r="R101" s="8"/>
    </row>
    <row r="102" spans="1:18" ht="15" customHeight="1">
      <c r="A102" s="27"/>
      <c r="B102" s="10">
        <v>51</v>
      </c>
      <c r="C102" s="11" t="s">
        <v>20</v>
      </c>
      <c r="D102" s="12" t="s">
        <v>19</v>
      </c>
      <c r="E102" s="13">
        <v>1631</v>
      </c>
      <c r="F102" s="13">
        <v>245</v>
      </c>
      <c r="G102" s="25">
        <v>1876</v>
      </c>
      <c r="H102" s="23">
        <f t="shared" si="14"/>
        <v>3.4612546125461257</v>
      </c>
      <c r="I102" s="23">
        <f>542*3</f>
        <v>1626</v>
      </c>
      <c r="J102" s="23">
        <f t="shared" si="15"/>
        <v>250</v>
      </c>
      <c r="K102" s="23"/>
      <c r="L102" s="23">
        <v>3</v>
      </c>
      <c r="M102" s="15">
        <v>0.1194</v>
      </c>
      <c r="N102" s="10">
        <v>3</v>
      </c>
      <c r="R102" s="8"/>
    </row>
    <row r="103" spans="1:18" ht="15" customHeight="1">
      <c r="A103" s="27"/>
      <c r="B103" s="10">
        <v>140</v>
      </c>
      <c r="C103" s="11" t="s">
        <v>23</v>
      </c>
      <c r="D103" s="12" t="s">
        <v>19</v>
      </c>
      <c r="E103" s="13">
        <v>748</v>
      </c>
      <c r="F103" s="13">
        <v>103</v>
      </c>
      <c r="G103" s="25">
        <v>851</v>
      </c>
      <c r="H103" s="23">
        <f t="shared" si="14"/>
        <v>1.570110701107011</v>
      </c>
      <c r="I103" s="23">
        <f>542*1</f>
        <v>542</v>
      </c>
      <c r="J103" s="23">
        <f t="shared" si="15"/>
        <v>309</v>
      </c>
      <c r="K103" s="23">
        <v>1</v>
      </c>
      <c r="L103" s="23">
        <v>2</v>
      </c>
      <c r="M103" s="15">
        <v>0.0542</v>
      </c>
      <c r="N103" s="10">
        <v>2</v>
      </c>
      <c r="R103" s="8"/>
    </row>
    <row r="104" spans="1:18" ht="15" customHeight="1">
      <c r="A104" s="27"/>
      <c r="B104" s="10">
        <v>10</v>
      </c>
      <c r="C104" s="11" t="s">
        <v>21</v>
      </c>
      <c r="D104" s="12" t="s">
        <v>19</v>
      </c>
      <c r="E104" s="13">
        <v>627</v>
      </c>
      <c r="F104" s="13">
        <v>211</v>
      </c>
      <c r="G104" s="25">
        <v>838</v>
      </c>
      <c r="H104" s="23">
        <f t="shared" si="14"/>
        <v>1.5461254612546125</v>
      </c>
      <c r="I104" s="23">
        <f>542*1</f>
        <v>542</v>
      </c>
      <c r="J104" s="23">
        <f t="shared" si="15"/>
        <v>296</v>
      </c>
      <c r="K104" s="23"/>
      <c r="L104" s="23">
        <v>1</v>
      </c>
      <c r="M104" s="15">
        <v>0.0534</v>
      </c>
      <c r="N104" s="10">
        <v>2</v>
      </c>
      <c r="R104" s="8"/>
    </row>
    <row r="105" spans="1:18" ht="15" customHeight="1">
      <c r="A105" s="22"/>
      <c r="B105" s="16">
        <v>25</v>
      </c>
      <c r="E105" s="2"/>
      <c r="F105" s="2"/>
      <c r="G105" s="26">
        <f>SUM(G99:G104)</f>
        <v>13551</v>
      </c>
      <c r="H105" s="8">
        <v>22</v>
      </c>
      <c r="M105" s="19"/>
      <c r="N105" s="9">
        <f>SUM(N99:N104)</f>
        <v>25</v>
      </c>
      <c r="R105" s="8"/>
    </row>
    <row r="106" spans="5:12" ht="15" customHeight="1">
      <c r="E106" s="2"/>
      <c r="F106" s="2"/>
      <c r="H106" s="2"/>
      <c r="I106" s="2"/>
      <c r="J106" s="2"/>
      <c r="K106" s="2"/>
      <c r="L106" s="2"/>
    </row>
    <row r="111" spans="1:16" ht="15" customHeight="1">
      <c r="A111" s="27" t="s">
        <v>38</v>
      </c>
      <c r="B111" s="10">
        <v>10</v>
      </c>
      <c r="C111" s="11" t="s">
        <v>21</v>
      </c>
      <c r="D111" s="12" t="s">
        <v>19</v>
      </c>
      <c r="E111" s="13">
        <v>1811</v>
      </c>
      <c r="F111" s="13">
        <v>347</v>
      </c>
      <c r="G111" s="25">
        <v>2158</v>
      </c>
      <c r="H111" s="13">
        <f>G111/353</f>
        <v>6.113314447592068</v>
      </c>
      <c r="I111" s="13">
        <f>353*6</f>
        <v>2118</v>
      </c>
      <c r="J111" s="13">
        <f>G111-I111</f>
        <v>40</v>
      </c>
      <c r="K111" s="13"/>
      <c r="L111" s="13">
        <v>6</v>
      </c>
      <c r="M111" s="15">
        <v>0.2432</v>
      </c>
      <c r="N111" s="13">
        <v>6</v>
      </c>
      <c r="O111" s="16"/>
      <c r="P111" s="16"/>
    </row>
    <row r="112" spans="1:16" ht="15" customHeight="1">
      <c r="A112" s="27"/>
      <c r="B112" s="10">
        <v>51</v>
      </c>
      <c r="C112" s="11" t="s">
        <v>20</v>
      </c>
      <c r="D112" s="12" t="s">
        <v>19</v>
      </c>
      <c r="E112" s="13">
        <v>910</v>
      </c>
      <c r="F112" s="13">
        <v>199</v>
      </c>
      <c r="G112" s="25">
        <v>1109</v>
      </c>
      <c r="H112" s="13">
        <f aca="true" t="shared" si="16" ref="H112:H119">G112/353</f>
        <v>3.141643059490085</v>
      </c>
      <c r="I112" s="13">
        <f>353*3</f>
        <v>1059</v>
      </c>
      <c r="J112" s="13">
        <f aca="true" t="shared" si="17" ref="J112:J119">G112-I112</f>
        <v>50</v>
      </c>
      <c r="K112" s="13"/>
      <c r="L112" s="13">
        <v>3</v>
      </c>
      <c r="M112" s="15">
        <v>0.125</v>
      </c>
      <c r="N112" s="13">
        <v>3</v>
      </c>
      <c r="O112" s="16"/>
      <c r="P112" s="16"/>
    </row>
    <row r="113" spans="1:16" ht="15" customHeight="1">
      <c r="A113" s="27"/>
      <c r="B113" s="10">
        <v>16</v>
      </c>
      <c r="C113" s="11" t="s">
        <v>25</v>
      </c>
      <c r="D113" s="12" t="s">
        <v>19</v>
      </c>
      <c r="E113" s="13">
        <v>883</v>
      </c>
      <c r="F113" s="13">
        <v>203</v>
      </c>
      <c r="G113" s="25">
        <v>1086</v>
      </c>
      <c r="H113" s="13">
        <f t="shared" si="16"/>
        <v>3.076487252124646</v>
      </c>
      <c r="I113" s="13">
        <f>353*3</f>
        <v>1059</v>
      </c>
      <c r="J113" s="13">
        <f t="shared" si="17"/>
        <v>27</v>
      </c>
      <c r="K113" s="13"/>
      <c r="L113" s="13">
        <v>3</v>
      </c>
      <c r="M113" s="15">
        <v>0.1224</v>
      </c>
      <c r="N113" s="13">
        <v>3</v>
      </c>
      <c r="O113" s="16"/>
      <c r="P113" s="16"/>
    </row>
    <row r="114" spans="1:16" ht="15" customHeight="1">
      <c r="A114" s="27"/>
      <c r="B114" s="10">
        <v>70</v>
      </c>
      <c r="C114" s="11" t="s">
        <v>18</v>
      </c>
      <c r="D114" s="12" t="s">
        <v>19</v>
      </c>
      <c r="E114" s="13">
        <v>602</v>
      </c>
      <c r="F114" s="13">
        <v>128</v>
      </c>
      <c r="G114" s="25">
        <v>730</v>
      </c>
      <c r="H114" s="13">
        <f t="shared" si="16"/>
        <v>2.0679886685552407</v>
      </c>
      <c r="I114" s="13">
        <f>353*2</f>
        <v>706</v>
      </c>
      <c r="J114" s="13">
        <f t="shared" si="17"/>
        <v>24</v>
      </c>
      <c r="K114" s="13"/>
      <c r="L114" s="13">
        <v>2</v>
      </c>
      <c r="M114" s="15">
        <v>0.0823</v>
      </c>
      <c r="N114" s="13">
        <v>2</v>
      </c>
      <c r="O114" s="16"/>
      <c r="P114" s="16"/>
    </row>
    <row r="115" spans="1:16" ht="15" customHeight="1">
      <c r="A115" s="27"/>
      <c r="B115" s="10">
        <v>140</v>
      </c>
      <c r="C115" s="11" t="s">
        <v>23</v>
      </c>
      <c r="D115" s="12" t="s">
        <v>19</v>
      </c>
      <c r="E115" s="13">
        <v>538</v>
      </c>
      <c r="F115" s="13">
        <v>108</v>
      </c>
      <c r="G115" s="25">
        <v>646</v>
      </c>
      <c r="H115" s="13">
        <f t="shared" si="16"/>
        <v>1.8300283286118981</v>
      </c>
      <c r="I115" s="13">
        <f>353*1</f>
        <v>353</v>
      </c>
      <c r="J115" s="13">
        <f t="shared" si="17"/>
        <v>293</v>
      </c>
      <c r="K115" s="13">
        <v>1</v>
      </c>
      <c r="L115" s="13">
        <v>2</v>
      </c>
      <c r="M115" s="15">
        <v>0.0728</v>
      </c>
      <c r="N115" s="13">
        <v>2</v>
      </c>
      <c r="O115" s="16"/>
      <c r="P115" s="16"/>
    </row>
    <row r="116" spans="1:16" ht="15" customHeight="1">
      <c r="A116" s="27"/>
      <c r="B116" s="10">
        <v>119</v>
      </c>
      <c r="C116" s="11" t="s">
        <v>39</v>
      </c>
      <c r="D116" s="13"/>
      <c r="E116" s="13">
        <v>402</v>
      </c>
      <c r="F116" s="13">
        <v>91</v>
      </c>
      <c r="G116" s="25">
        <v>493</v>
      </c>
      <c r="H116" s="13">
        <f t="shared" si="16"/>
        <v>1.3966005665722379</v>
      </c>
      <c r="I116" s="13">
        <f>353*1</f>
        <v>353</v>
      </c>
      <c r="J116" s="13">
        <f t="shared" si="17"/>
        <v>140</v>
      </c>
      <c r="K116" s="13"/>
      <c r="L116" s="13">
        <v>1</v>
      </c>
      <c r="M116" s="15">
        <v>0.0556</v>
      </c>
      <c r="N116" s="13">
        <v>1</v>
      </c>
      <c r="O116" s="16"/>
      <c r="P116" s="16"/>
    </row>
    <row r="117" spans="1:16" ht="15" customHeight="1">
      <c r="A117" s="27"/>
      <c r="B117" s="10">
        <v>94</v>
      </c>
      <c r="C117" s="11" t="s">
        <v>24</v>
      </c>
      <c r="D117" s="12" t="s">
        <v>19</v>
      </c>
      <c r="E117" s="13">
        <v>343</v>
      </c>
      <c r="F117" s="13">
        <v>76</v>
      </c>
      <c r="G117" s="25">
        <v>419</v>
      </c>
      <c r="H117" s="13">
        <f t="shared" si="16"/>
        <v>1.1869688385269122</v>
      </c>
      <c r="I117" s="13">
        <f>353*1</f>
        <v>353</v>
      </c>
      <c r="J117" s="13">
        <f t="shared" si="17"/>
        <v>66</v>
      </c>
      <c r="K117" s="13">
        <v>1</v>
      </c>
      <c r="L117" s="13">
        <v>2</v>
      </c>
      <c r="M117" s="15">
        <v>0.0472</v>
      </c>
      <c r="N117" s="13">
        <v>2</v>
      </c>
      <c r="O117" s="16"/>
      <c r="P117" s="16"/>
    </row>
    <row r="118" spans="1:16" ht="15" customHeight="1">
      <c r="A118" s="27"/>
      <c r="B118" s="10">
        <v>122</v>
      </c>
      <c r="C118" s="11" t="s">
        <v>40</v>
      </c>
      <c r="D118" s="12" t="s">
        <v>19</v>
      </c>
      <c r="E118" s="13">
        <v>316</v>
      </c>
      <c r="F118" s="13">
        <v>94</v>
      </c>
      <c r="G118" s="25">
        <v>410</v>
      </c>
      <c r="H118" s="13">
        <f t="shared" si="16"/>
        <v>1.161473087818697</v>
      </c>
      <c r="I118" s="13">
        <f>353*1</f>
        <v>353</v>
      </c>
      <c r="J118" s="13">
        <f t="shared" si="17"/>
        <v>57</v>
      </c>
      <c r="K118" s="13"/>
      <c r="L118" s="13">
        <v>1</v>
      </c>
      <c r="M118" s="15">
        <v>0.0462</v>
      </c>
      <c r="N118" s="13">
        <v>2</v>
      </c>
      <c r="O118" s="16"/>
      <c r="P118" s="16"/>
    </row>
    <row r="119" spans="1:16" ht="15" customHeight="1">
      <c r="A119" s="21"/>
      <c r="B119" s="13">
        <v>13</v>
      </c>
      <c r="C119" s="11" t="s">
        <v>45</v>
      </c>
      <c r="D119" s="13"/>
      <c r="E119" s="13">
        <v>291</v>
      </c>
      <c r="F119" s="13">
        <v>70</v>
      </c>
      <c r="G119" s="25">
        <v>361</v>
      </c>
      <c r="H119" s="13">
        <f t="shared" si="16"/>
        <v>1.0226628895184136</v>
      </c>
      <c r="I119" s="13">
        <f>353*1</f>
        <v>353</v>
      </c>
      <c r="J119" s="13">
        <f t="shared" si="17"/>
        <v>8</v>
      </c>
      <c r="K119" s="13"/>
      <c r="L119" s="13">
        <v>1</v>
      </c>
      <c r="M119" s="15">
        <v>0.0407</v>
      </c>
      <c r="N119" s="13">
        <v>0</v>
      </c>
      <c r="O119" s="16"/>
      <c r="P119" s="16"/>
    </row>
    <row r="120" spans="1:14" ht="15" customHeight="1">
      <c r="A120" s="22"/>
      <c r="B120" s="16">
        <v>21</v>
      </c>
      <c r="G120" s="26">
        <f>SUM(G111:G119)</f>
        <v>7412</v>
      </c>
      <c r="H120" s="8">
        <v>19</v>
      </c>
      <c r="I120" s="8">
        <f>SUM(I111:I119)</f>
        <v>6707</v>
      </c>
      <c r="M120" s="18"/>
      <c r="N120" s="9">
        <f>SUM(N111:N119)</f>
        <v>21</v>
      </c>
    </row>
  </sheetData>
  <sheetProtection/>
  <mergeCells count="22">
    <mergeCell ref="A40:A44"/>
    <mergeCell ref="B3:D3"/>
    <mergeCell ref="E3:N3"/>
    <mergeCell ref="E4:E6"/>
    <mergeCell ref="F4:F6"/>
    <mergeCell ref="G4:G6"/>
    <mergeCell ref="M4:M6"/>
    <mergeCell ref="N4:N6"/>
    <mergeCell ref="H5:H6"/>
    <mergeCell ref="I5:I6"/>
    <mergeCell ref="L5:L6"/>
    <mergeCell ref="A9:A16"/>
    <mergeCell ref="A19:A26"/>
    <mergeCell ref="A29:A34"/>
    <mergeCell ref="K5:K6"/>
    <mergeCell ref="A99:A104"/>
    <mergeCell ref="A111:A118"/>
    <mergeCell ref="A48:A54"/>
    <mergeCell ref="A57:A63"/>
    <mergeCell ref="A66:A73"/>
    <mergeCell ref="A78:A84"/>
    <mergeCell ref="A90:A94"/>
  </mergeCells>
  <hyperlinks>
    <hyperlink ref="C12" r:id="rId1" display="http://www.vrk.lt/2011_savivaldybiu_tarybu_rinkimai/output_lt/rezultatai_daugiamand_apygardose/partijos3709_gauti_balsai_apygardoje7152.html"/>
    <hyperlink ref="D12" r:id="rId2" display="http://www.vrk.lt/2011_savivaldybiu_tarybu_rinkimai/output_lt/rezultatai_daugiamand_apygardose/apygardos7152_partijos3709_pirmumo_balsai.html"/>
    <hyperlink ref="C13" r:id="rId3" display="http://www.vrk.lt/2011_savivaldybiu_tarybu_rinkimai/output_lt/rezultatai_daugiamand_apygardose/partijos3776_gauti_balsai_apygardoje7152.html"/>
    <hyperlink ref="D13" r:id="rId4" display="http://www.vrk.lt/2011_savivaldybiu_tarybu_rinkimai/output_lt/rezultatai_daugiamand_apygardose/apygardos7152_partijos3776_pirmumo_balsai.html"/>
    <hyperlink ref="C14" r:id="rId5" display="http://www.vrk.lt/2011_savivaldybiu_tarybu_rinkimai/output_lt/rezultatai_daugiamand_apygardose/partijos3767_gauti_balsai_apygardoje7152.html"/>
    <hyperlink ref="D14" r:id="rId6" display="http://www.vrk.lt/2011_savivaldybiu_tarybu_rinkimai/output_lt/rezultatai_daugiamand_apygardose/apygardos7152_partijos3767_pirmumo_balsai.html"/>
    <hyperlink ref="C15" r:id="rId7" display="http://www.vrk.lt/2011_savivaldybiu_tarybu_rinkimai/output_lt/rezultatai_daugiamand_apygardose/partijos3762_gauti_balsai_apygardoje7152.html"/>
    <hyperlink ref="D15" r:id="rId8" display="http://www.vrk.lt/2011_savivaldybiu_tarybu_rinkimai/output_lt/rezultatai_daugiamand_apygardose/apygardos7152_partijos3762_pirmumo_balsai.html"/>
    <hyperlink ref="C16" r:id="rId9" display="http://www.vrk.lt/2011_savivaldybiu_tarybu_rinkimai/output_lt/rezultatai_daugiamand_apygardose/partijos3951_gauti_balsai_apygardoje7152.html"/>
    <hyperlink ref="D16" r:id="rId10" display="http://www.vrk.lt/2011_savivaldybiu_tarybu_rinkimai/output_lt/rezultatai_daugiamand_apygardose/apygardos7152_partijos3951_pirmumo_balsai.html"/>
    <hyperlink ref="D11" r:id="rId11" display="http://www.vrk.lt/2011_savivaldybiu_tarybu_rinkimai/output_lt/rezultatai_daugiamand_apygardose/apygardos7152_partijos3703_pirmumo_balsai.html"/>
    <hyperlink ref="C11" r:id="rId12" display="http://www.vrk.lt/2011_savivaldybiu_tarybu_rinkimai/output_lt/rezultatai_daugiamand_apygardose/partijos3703_gauti_balsai_apygardoje7152.html"/>
    <hyperlink ref="D10" r:id="rId13" display="http://www.vrk.lt/2011_savivaldybiu_tarybu_rinkimai/output_lt/rezultatai_daugiamand_apygardose/apygardos7152_partijos3694_pirmumo_balsai.html"/>
    <hyperlink ref="C10" r:id="rId14" display="http://www.vrk.lt/2011_savivaldybiu_tarybu_rinkimai/output_lt/rezultatai_daugiamand_apygardose/partijos3694_gauti_balsai_apygardoje7152.html"/>
    <hyperlink ref="D9" r:id="rId15" display="http://www.vrk.lt/2011_savivaldybiu_tarybu_rinkimai/output_lt/rezultatai_daugiamand_apygardose/apygardos7152_partijos3785_pirmumo_balsai.html"/>
    <hyperlink ref="C9" r:id="rId16" display="http://www.vrk.lt/2011_savivaldybiu_tarybu_rinkimai/output_lt/rezultatai_daugiamand_apygardose/partijos3785_gauti_balsai_apygardoje7152.html"/>
    <hyperlink ref="C19" r:id="rId17" display="http://www.vrk.lt/2011_savivaldybiu_tarybu_rinkimai/output_lt/rezultatai_daugiamand_apygardose/partijos3767_gauti_balsai_apygardoje7136.html"/>
    <hyperlink ref="D19" r:id="rId18" display="http://www.vrk.lt/2011_savivaldybiu_tarybu_rinkimai/output_lt/rezultatai_daugiamand_apygardose/apygardos7136_partijos3767_pirmumo_balsai.html"/>
    <hyperlink ref="C20" r:id="rId19" display="http://www.vrk.lt/2011_savivaldybiu_tarybu_rinkimai/output_lt/rezultatai_daugiamand_apygardose/partijos3785_gauti_balsai_apygardoje7136.html"/>
    <hyperlink ref="D20" r:id="rId20" display="http://www.vrk.lt/2011_savivaldybiu_tarybu_rinkimai/output_lt/rezultatai_daugiamand_apygardose/apygardos7136_partijos3785_pirmumo_balsai.html"/>
    <hyperlink ref="C21" r:id="rId21" display="http://www.vrk.lt/2011_savivaldybiu_tarybu_rinkimai/output_lt/rezultatai_daugiamand_apygardose/partijos3967_gauti_balsai_apygardoje7136.html"/>
    <hyperlink ref="D21" r:id="rId22" display="http://www.vrk.lt/2011_savivaldybiu_tarybu_rinkimai/output_lt/rezultatai_daugiamand_apygardose/apygardos7136_partijos3967_pirmumo_balsai.html"/>
    <hyperlink ref="C22" r:id="rId23" display="http://www.vrk.lt/2011_savivaldybiu_tarybu_rinkimai/output_lt/rezultatai_daugiamand_apygardose/partijos3778_gauti_balsai_apygardoje7136.html"/>
    <hyperlink ref="D22" r:id="rId24" display="http://www.vrk.lt/2011_savivaldybiu_tarybu_rinkimai/output_lt/rezultatai_daugiamand_apygardose/apygardos7136_partijos3778_pirmumo_balsai.html"/>
    <hyperlink ref="C23" r:id="rId25" display="http://www.vrk.lt/2011_savivaldybiu_tarybu_rinkimai/output_lt/rezultatai_daugiamand_apygardose/partijos3776_gauti_balsai_apygardoje7136.html"/>
    <hyperlink ref="D23" r:id="rId26" display="http://www.vrk.lt/2011_savivaldybiu_tarybu_rinkimai/output_lt/rezultatai_daugiamand_apygardose/apygardos7136_partijos3776_pirmumo_balsai.html"/>
    <hyperlink ref="C24" r:id="rId27" display="http://www.vrk.lt/2011_savivaldybiu_tarybu_rinkimai/output_lt/rezultatai_daugiamand_apygardose/partijos3703_gauti_balsai_apygardoje7136.html"/>
    <hyperlink ref="D24" r:id="rId28" display="http://www.vrk.lt/2011_savivaldybiu_tarybu_rinkimai/output_lt/rezultatai_daugiamand_apygardose/apygardos7136_partijos3703_pirmumo_balsai.html"/>
    <hyperlink ref="C25" r:id="rId29" display="http://www.vrk.lt/2011_savivaldybiu_tarybu_rinkimai/output_lt/rezultatai_daugiamand_apygardose/partijos3762_gauti_balsai_apygardoje7136.html"/>
    <hyperlink ref="D25" r:id="rId30" display="http://www.vrk.lt/2011_savivaldybiu_tarybu_rinkimai/output_lt/rezultatai_daugiamand_apygardose/apygardos7136_partijos3762_pirmumo_balsai.html"/>
    <hyperlink ref="C26" r:id="rId31" display="http://www.vrk.lt/2011_savivaldybiu_tarybu_rinkimai/output_lt/rezultatai_daugiamand_apygardose/partijos3709_gauti_balsai_apygardoje7136.html"/>
    <hyperlink ref="D26" r:id="rId32" display="http://www.vrk.lt/2011_savivaldybiu_tarybu_rinkimai/output_lt/rezultatai_daugiamand_apygardose/apygardos7136_partijos3709_pirmumo_balsai.html"/>
    <hyperlink ref="C29" r:id="rId33" display="http://www.vrk.lt/2011_savivaldybiu_tarybu_rinkimai/output_lt/rezultatai_daugiamand_apygardose/partijos3785_gauti_balsai_apygardoje7155.html"/>
    <hyperlink ref="D29" r:id="rId34" display="http://www.vrk.lt/2011_savivaldybiu_tarybu_rinkimai/output_lt/rezultatai_daugiamand_apygardose/apygardos7155_partijos3785_pirmumo_balsai.html"/>
    <hyperlink ref="C30" r:id="rId35" display="http://www.vrk.lt/2011_savivaldybiu_tarybu_rinkimai/output_lt/rezultatai_daugiamand_apygardose/partijos3767_gauti_balsai_apygardoje7155.html"/>
    <hyperlink ref="D30" r:id="rId36" display="http://www.vrk.lt/2011_savivaldybiu_tarybu_rinkimai/output_lt/rezultatai_daugiamand_apygardose/apygardos7155_partijos3767_pirmumo_balsai.html"/>
    <hyperlink ref="C31" r:id="rId37" display="http://www.vrk.lt/2011_savivaldybiu_tarybu_rinkimai/output_lt/rezultatai_daugiamand_apygardose/partijos3703_gauti_balsai_apygardoje7155.html"/>
    <hyperlink ref="D31" r:id="rId38" display="http://www.vrk.lt/2011_savivaldybiu_tarybu_rinkimai/output_lt/rezultatai_daugiamand_apygardose/apygardos7155_partijos3703_pirmumo_balsai.html"/>
    <hyperlink ref="C32" r:id="rId39" display="http://www.vrk.lt/2011_savivaldybiu_tarybu_rinkimai/output_lt/rezultatai_daugiamand_apygardose/partijos3776_gauti_balsai_apygardoje7155.html"/>
    <hyperlink ref="D32" r:id="rId40" display="http://www.vrk.lt/2011_savivaldybiu_tarybu_rinkimai/output_lt/rezultatai_daugiamand_apygardose/apygardos7155_partijos3776_pirmumo_balsai.html"/>
    <hyperlink ref="C33" r:id="rId41" display="http://www.vrk.lt/2011_savivaldybiu_tarybu_rinkimai/output_lt/rezultatai_daugiamand_apygardose/partijos3694_gauti_balsai_apygardoje7155.html"/>
    <hyperlink ref="D33" r:id="rId42" display="http://www.vrk.lt/2011_savivaldybiu_tarybu_rinkimai/output_lt/rezultatai_daugiamand_apygardose/apygardos7155_partijos3694_pirmumo_balsai.html"/>
    <hyperlink ref="C34" r:id="rId43" display="http://www.vrk.lt/2011_savivaldybiu_tarybu_rinkimai/output_lt/rezultatai_daugiamand_apygardose/partijos3709_gauti_balsai_apygardoje7155.html"/>
    <hyperlink ref="D34" r:id="rId44" display="http://www.vrk.lt/2011_savivaldybiu_tarybu_rinkimai/output_lt/rezultatai_daugiamand_apygardose/apygardos7155_partijos3709_pirmumo_balsai.html"/>
    <hyperlink ref="C40" r:id="rId45" display="http://www.vrk.lt/2011_savivaldybiu_tarybu_rinkimai/output_lt/rezultatai_daugiamand_apygardose/partijos3694_gauti_balsai_apygardoje7160.html"/>
    <hyperlink ref="D40" r:id="rId46" display="http://www.vrk.lt/2011_savivaldybiu_tarybu_rinkimai/output_lt/rezultatai_daugiamand_apygardose/apygardos7160_partijos3694_pirmumo_balsai.html"/>
    <hyperlink ref="C41" r:id="rId47" display="http://www.vrk.lt/2011_savivaldybiu_tarybu_rinkimai/output_lt/rezultatai_daugiamand_apygardose/partijos3767_gauti_balsai_apygardoje7160.html"/>
    <hyperlink ref="D41" r:id="rId48" display="http://www.vrk.lt/2011_savivaldybiu_tarybu_rinkimai/output_lt/rezultatai_daugiamand_apygardose/apygardos7160_partijos3767_pirmumo_balsai.html"/>
    <hyperlink ref="C42" r:id="rId49" display="http://www.vrk.lt/2011_savivaldybiu_tarybu_rinkimai/output_lt/rezultatai_daugiamand_apygardose/partijos3785_gauti_balsai_apygardoje7160.html"/>
    <hyperlink ref="D42" r:id="rId50" display="http://www.vrk.lt/2011_savivaldybiu_tarybu_rinkimai/output_lt/rezultatai_daugiamand_apygardose/apygardos7160_partijos3785_pirmumo_balsai.html"/>
    <hyperlink ref="C43" r:id="rId51" display="http://www.vrk.lt/2011_savivaldybiu_tarybu_rinkimai/output_lt/rezultatai_daugiamand_apygardose/partijos3703_gauti_balsai_apygardoje7160.html"/>
    <hyperlink ref="D43" r:id="rId52" display="http://www.vrk.lt/2011_savivaldybiu_tarybu_rinkimai/output_lt/rezultatai_daugiamand_apygardose/apygardos7160_partijos3703_pirmumo_balsai.html"/>
    <hyperlink ref="C44" r:id="rId53" display="http://www.vrk.lt/2011_savivaldybiu_tarybu_rinkimai/output_lt/rezultatai_daugiamand_apygardose/partijos3981_gauti_balsai_apygardoje7160.html"/>
    <hyperlink ref="D44" r:id="rId54" display="http://www.vrk.lt/2011_savivaldybiu_tarybu_rinkimai/output_lt/rezultatai_daugiamand_apygardose/apygardos7160_partijos3981_pirmumo_balsai.html"/>
    <hyperlink ref="C48" r:id="rId55" display="http://www.vrk.lt/2011_savivaldybiu_tarybu_rinkimai/output_lt/rezultatai_daugiamand_apygardose/partijos3694_gauti_balsai_apygardoje7165.html"/>
    <hyperlink ref="D48" r:id="rId56" display="http://www.vrk.lt/2011_savivaldybiu_tarybu_rinkimai/output_lt/rezultatai_daugiamand_apygardose/apygardos7165_partijos3694_pirmumo_balsai.html"/>
    <hyperlink ref="C49" r:id="rId57" display="http://www.vrk.lt/2011_savivaldybiu_tarybu_rinkimai/output_lt/rezultatai_daugiamand_apygardose/partijos3785_gauti_balsai_apygardoje7165.html"/>
    <hyperlink ref="D49" r:id="rId58" display="http://www.vrk.lt/2011_savivaldybiu_tarybu_rinkimai/output_lt/rezultatai_daugiamand_apygardose/apygardos7165_partijos3785_pirmumo_balsai.html"/>
    <hyperlink ref="C50" r:id="rId59" display="http://www.vrk.lt/2011_savivaldybiu_tarybu_rinkimai/output_lt/rezultatai_daugiamand_apygardose/partijos3767_gauti_balsai_apygardoje7165.html"/>
    <hyperlink ref="D50" r:id="rId60" display="http://www.vrk.lt/2011_savivaldybiu_tarybu_rinkimai/output_lt/rezultatai_daugiamand_apygardose/apygardos7165_partijos3767_pirmumo_balsai.html"/>
    <hyperlink ref="C51" r:id="rId61" display="http://www.vrk.lt/2011_savivaldybiu_tarybu_rinkimai/output_lt/rezultatai_daugiamand_apygardose/partijos3709_gauti_balsai_apygardoje7165.html"/>
    <hyperlink ref="D51" r:id="rId62" display="http://www.vrk.lt/2011_savivaldybiu_tarybu_rinkimai/output_lt/rezultatai_daugiamand_apygardose/apygardos7165_partijos3709_pirmumo_balsai.html"/>
    <hyperlink ref="C52" r:id="rId63" display="http://www.vrk.lt/2011_savivaldybiu_tarybu_rinkimai/output_lt/rezultatai_daugiamand_apygardose/partijos3703_gauti_balsai_apygardoje7165.html"/>
    <hyperlink ref="D52" r:id="rId64" display="http://www.vrk.lt/2011_savivaldybiu_tarybu_rinkimai/output_lt/rezultatai_daugiamand_apygardose/apygardos7165_partijos3703_pirmumo_balsai.html"/>
    <hyperlink ref="C53" r:id="rId65" display="http://www.vrk.lt/2011_savivaldybiu_tarybu_rinkimai/output_lt/rezultatai_daugiamand_apygardose/partijos3776_gauti_balsai_apygardoje7165.html"/>
    <hyperlink ref="D53" r:id="rId66" display="http://www.vrk.lt/2011_savivaldybiu_tarybu_rinkimai/output_lt/rezultatai_daugiamand_apygardose/apygardos7165_partijos3776_pirmumo_balsai.html"/>
    <hyperlink ref="C54" r:id="rId67" display="http://www.vrk.lt/2011_savivaldybiu_tarybu_rinkimai/output_lt/rezultatai_daugiamand_apygardose/partijos3762_gauti_balsai_apygardoje7165.html"/>
    <hyperlink ref="D54" r:id="rId68" display="http://www.vrk.lt/2011_savivaldybiu_tarybu_rinkimai/output_lt/rezultatai_daugiamand_apygardose/apygardos7165_partijos3762_pirmumo_balsai.html"/>
    <hyperlink ref="C57" r:id="rId69" display="http://www.vrk.lt/2011_savivaldybiu_tarybu_rinkimai/output_lt/rezultatai_daugiamand_apygardose/partijos3767_gauti_balsai_apygardoje7139.html"/>
    <hyperlink ref="D57" r:id="rId70" display="http://www.vrk.lt/2011_savivaldybiu_tarybu_rinkimai/output_lt/rezultatai_daugiamand_apygardose/apygardos7139_partijos3767_pirmumo_balsai.html"/>
    <hyperlink ref="C58" r:id="rId71" display="http://www.vrk.lt/2011_savivaldybiu_tarybu_rinkimai/output_lt/rezultatai_daugiamand_apygardose/partijos3762_gauti_balsai_apygardoje7139.html"/>
    <hyperlink ref="D58" r:id="rId72" display="http://www.vrk.lt/2011_savivaldybiu_tarybu_rinkimai/output_lt/rezultatai_daugiamand_apygardose/apygardos7139_partijos3762_pirmumo_balsai.html"/>
    <hyperlink ref="C59" r:id="rId73" display="http://www.vrk.lt/2011_savivaldybiu_tarybu_rinkimai/output_lt/rezultatai_daugiamand_apygardose/partijos3709_gauti_balsai_apygardoje7139.html"/>
    <hyperlink ref="D59" r:id="rId74" display="http://www.vrk.lt/2011_savivaldybiu_tarybu_rinkimai/output_lt/rezultatai_daugiamand_apygardose/apygardos7139_partijos3709_pirmumo_balsai.html"/>
    <hyperlink ref="C60" r:id="rId75" display="http://www.vrk.lt/2011_savivaldybiu_tarybu_rinkimai/output_lt/rezultatai_daugiamand_apygardose/partijos3776_gauti_balsai_apygardoje7139.html"/>
    <hyperlink ref="D60" r:id="rId76" display="http://www.vrk.lt/2011_savivaldybiu_tarybu_rinkimai/output_lt/rezultatai_daugiamand_apygardose/apygardos7139_partijos3776_pirmumo_balsai.html"/>
    <hyperlink ref="C61" r:id="rId77" display="http://www.vrk.lt/2011_savivaldybiu_tarybu_rinkimai/output_lt/rezultatai_daugiamand_apygardose/partijos3785_gauti_balsai_apygardoje7139.html"/>
    <hyperlink ref="D61" r:id="rId78" display="http://www.vrk.lt/2011_savivaldybiu_tarybu_rinkimai/output_lt/rezultatai_daugiamand_apygardose/apygardos7139_partijos3785_pirmumo_balsai.html"/>
    <hyperlink ref="C62" r:id="rId79" display="http://www.vrk.lt/2011_savivaldybiu_tarybu_rinkimai/output_lt/rezultatai_daugiamand_apygardose/partijos3763_gauti_balsai_apygardoje7139.html"/>
    <hyperlink ref="D62" r:id="rId80" display="http://www.vrk.lt/2011_savivaldybiu_tarybu_rinkimai/output_lt/rezultatai_daugiamand_apygardose/apygardos7139_partijos3763_pirmumo_balsai.html"/>
    <hyperlink ref="C63" r:id="rId81" display="http://www.vrk.lt/2011_savivaldybiu_tarybu_rinkimai/output_lt/rezultatai_daugiamand_apygardose/partijos3813_gauti_balsai_apygardoje7139.html"/>
    <hyperlink ref="D63" r:id="rId82" display="http://www.vrk.lt/2011_savivaldybiu_tarybu_rinkimai/output_lt/rezultatai_daugiamand_apygardose/apygardos7139_partijos3813_pirmumo_balsai.html"/>
    <hyperlink ref="C66" r:id="rId83" display="http://www.vrk.lt/2011_savivaldybiu_tarybu_rinkimai/output_lt/rezultatai_daugiamand_apygardose/partijos3762_gauti_balsai_apygardoje7182.html"/>
    <hyperlink ref="D66" r:id="rId84" display="http://www.vrk.lt/2011_savivaldybiu_tarybu_rinkimai/output_lt/rezultatai_daugiamand_apygardose/apygardos7182_partijos3762_pirmumo_balsai.html"/>
    <hyperlink ref="C67" r:id="rId85" display="http://www.vrk.lt/2011_savivaldybiu_tarybu_rinkimai/output_lt/rezultatai_daugiamand_apygardose/partijos3694_gauti_balsai_apygardoje7182.html"/>
    <hyperlink ref="D67" r:id="rId86" display="http://www.vrk.lt/2011_savivaldybiu_tarybu_rinkimai/output_lt/rezultatai_daugiamand_apygardose/apygardos7182_partijos3694_pirmumo_balsai.html"/>
    <hyperlink ref="C68" r:id="rId87" display="http://www.vrk.lt/2011_savivaldybiu_tarybu_rinkimai/output_lt/rezultatai_daugiamand_apygardose/partijos3776_gauti_balsai_apygardoje7182.html"/>
    <hyperlink ref="D68" r:id="rId88" display="http://www.vrk.lt/2011_savivaldybiu_tarybu_rinkimai/output_lt/rezultatai_daugiamand_apygardose/apygardos7182_partijos3776_pirmumo_balsai.html"/>
    <hyperlink ref="C69" r:id="rId89" display="http://www.vrk.lt/2011_savivaldybiu_tarybu_rinkimai/output_lt/rezultatai_daugiamand_apygardose/partijos3767_gauti_balsai_apygardoje7182.html"/>
    <hyperlink ref="D69" r:id="rId90" display="http://www.vrk.lt/2011_savivaldybiu_tarybu_rinkimai/output_lt/rezultatai_daugiamand_apygardose/apygardos7182_partijos3767_pirmumo_balsai.html"/>
    <hyperlink ref="C70" r:id="rId91" display="http://www.vrk.lt/2011_savivaldybiu_tarybu_rinkimai/output_lt/rezultatai_daugiamand_apygardose/partijos3785_gauti_balsai_apygardoje7182.html"/>
    <hyperlink ref="D70" r:id="rId92" display="http://www.vrk.lt/2011_savivaldybiu_tarybu_rinkimai/output_lt/rezultatai_daugiamand_apygardose/apygardos7182_partijos3785_pirmumo_balsai.html"/>
    <hyperlink ref="C71" r:id="rId93" display="http://www.vrk.lt/2011_savivaldybiu_tarybu_rinkimai/output_lt/rezultatai_daugiamand_apygardose/partijos3703_gauti_balsai_apygardoje7182.html"/>
    <hyperlink ref="D71" r:id="rId94" display="http://www.vrk.lt/2011_savivaldybiu_tarybu_rinkimai/output_lt/rezultatai_daugiamand_apygardose/apygardos7182_partijos3703_pirmumo_balsai.html"/>
    <hyperlink ref="C72" r:id="rId95" display="http://www.vrk.lt/2011_savivaldybiu_tarybu_rinkimai/output_lt/rezultatai_daugiamand_apygardose/partijos3763_gauti_balsai_apygardoje7182.html"/>
    <hyperlink ref="D72" r:id="rId96" display="http://www.vrk.lt/2011_savivaldybiu_tarybu_rinkimai/output_lt/rezultatai_daugiamand_apygardose/apygardos7182_partijos3763_pirmumo_balsai.html"/>
    <hyperlink ref="C73" r:id="rId97" display="http://www.vrk.lt/2011_savivaldybiu_tarybu_rinkimai/output_lt/rezultatai_daugiamand_apygardose/partijos3709_gauti_balsai_apygardoje7182.html"/>
    <hyperlink ref="D73" r:id="rId98" display="http://www.vrk.lt/2011_savivaldybiu_tarybu_rinkimai/output_lt/rezultatai_daugiamand_apygardose/apygardos7182_partijos3709_pirmumo_balsai.html"/>
    <hyperlink ref="C78" r:id="rId99" display="http://www.vrk.lt/2011_savivaldybiu_tarybu_rinkimai/output_lt/rezultatai_daugiamand_apygardose/partijos3785_gauti_balsai_apygardoje7173.html"/>
    <hyperlink ref="D78" r:id="rId100" display="http://www.vrk.lt/2011_savivaldybiu_tarybu_rinkimai/output_lt/rezultatai_daugiamand_apygardose/apygardos7173_partijos3785_pirmumo_balsai.html"/>
    <hyperlink ref="C79" r:id="rId101" display="http://www.vrk.lt/2011_savivaldybiu_tarybu_rinkimai/output_lt/rezultatai_daugiamand_apygardose/partijos3762_gauti_balsai_apygardoje7173.html"/>
    <hyperlink ref="D79" r:id="rId102" display="http://www.vrk.lt/2011_savivaldybiu_tarybu_rinkimai/output_lt/rezultatai_daugiamand_apygardose/apygardos7173_partijos3762_pirmumo_balsai.html"/>
    <hyperlink ref="C80" r:id="rId103" display="http://www.vrk.lt/2011_savivaldybiu_tarybu_rinkimai/output_lt/rezultatai_daugiamand_apygardose/partijos3776_gauti_balsai_apygardoje7173.html"/>
    <hyperlink ref="D80" r:id="rId104" display="http://www.vrk.lt/2011_savivaldybiu_tarybu_rinkimai/output_lt/rezultatai_daugiamand_apygardose/apygardos7173_partijos3776_pirmumo_balsai.html"/>
    <hyperlink ref="C81" r:id="rId105" display="http://www.vrk.lt/2011_savivaldybiu_tarybu_rinkimai/output_lt/rezultatai_daugiamand_apygardose/partijos3767_gauti_balsai_apygardoje7173.html"/>
    <hyperlink ref="D81" r:id="rId106" display="http://www.vrk.lt/2011_savivaldybiu_tarybu_rinkimai/output_lt/rezultatai_daugiamand_apygardose/apygardos7173_partijos3767_pirmumo_balsai.html"/>
    <hyperlink ref="C82" r:id="rId107" display="http://www.vrk.lt/2011_savivaldybiu_tarybu_rinkimai/output_lt/rezultatai_daugiamand_apygardose/partijos3694_gauti_balsai_apygardoje7173.html"/>
    <hyperlink ref="D82" r:id="rId108" display="http://www.vrk.lt/2011_savivaldybiu_tarybu_rinkimai/output_lt/rezultatai_daugiamand_apygardose/apygardos7173_partijos3694_pirmumo_balsai.html"/>
    <hyperlink ref="C83" r:id="rId109" display="http://www.vrk.lt/2011_savivaldybiu_tarybu_rinkimai/output_lt/rezultatai_daugiamand_apygardose/partijos3709_gauti_balsai_apygardoje7173.html"/>
    <hyperlink ref="D83" r:id="rId110" display="http://www.vrk.lt/2011_savivaldybiu_tarybu_rinkimai/output_lt/rezultatai_daugiamand_apygardose/apygardos7173_partijos3709_pirmumo_balsai.html"/>
    <hyperlink ref="C84" r:id="rId111" display="http://www.vrk.lt/2011_savivaldybiu_tarybu_rinkimai/output_lt/rezultatai_daugiamand_apygardose/partijos3703_gauti_balsai_apygardoje7173.html"/>
    <hyperlink ref="D84" r:id="rId112" display="http://www.vrk.lt/2011_savivaldybiu_tarybu_rinkimai/output_lt/rezultatai_daugiamand_apygardose/apygardos7173_partijos3703_pirmumo_balsai.html"/>
    <hyperlink ref="C90" r:id="rId113" display="http://www.vrk.lt/2011_savivaldybiu_tarybu_rinkimai/output_lt/rezultatai_daugiamand_apygardose/partijos3785_gauti_balsai_apygardoje7134.html"/>
    <hyperlink ref="D90" r:id="rId114" display="http://www.vrk.lt/2011_savivaldybiu_tarybu_rinkimai/output_lt/rezultatai_daugiamand_apygardose/apygardos7134_partijos3785_pirmumo_balsai.html"/>
    <hyperlink ref="C91" r:id="rId115" display="http://www.vrk.lt/2011_savivaldybiu_tarybu_rinkimai/output_lt/rezultatai_daugiamand_apygardose/partijos3762_gauti_balsai_apygardoje7134.html"/>
    <hyperlink ref="D91" r:id="rId116" display="http://www.vrk.lt/2011_savivaldybiu_tarybu_rinkimai/output_lt/rezultatai_daugiamand_apygardose/apygardos7134_partijos3762_pirmumo_balsai.html"/>
    <hyperlink ref="C92" r:id="rId117" display="http://www.vrk.lt/2011_savivaldybiu_tarybu_rinkimai/output_lt/rezultatai_daugiamand_apygardose/partijos3776_gauti_balsai_apygardoje7134.html"/>
    <hyperlink ref="D92" r:id="rId118" display="http://www.vrk.lt/2011_savivaldybiu_tarybu_rinkimai/output_lt/rezultatai_daugiamand_apygardose/apygardos7134_partijos3776_pirmumo_balsai.html"/>
    <hyperlink ref="C93" r:id="rId119" display="http://www.vrk.lt/2011_savivaldybiu_tarybu_rinkimai/output_lt/rezultatai_daugiamand_apygardose/partijos3703_gauti_balsai_apygardoje7134.html"/>
    <hyperlink ref="D93" r:id="rId120" display="http://www.vrk.lt/2011_savivaldybiu_tarybu_rinkimai/output_lt/rezultatai_daugiamand_apygardose/apygardos7134_partijos3703_pirmumo_balsai.html"/>
    <hyperlink ref="C94" r:id="rId121" display="http://www.vrk.lt/2011_savivaldybiu_tarybu_rinkimai/output_lt/rezultatai_daugiamand_apygardose/savkand44614_gauti_balsai_apygardoje7134.html"/>
    <hyperlink ref="C99" r:id="rId122" display="http://www.vrk.lt/2011_savivaldybiu_tarybu_rinkimai/output_lt/rezultatai_daugiamand_apygardose/partijos3767_gauti_balsai_apygardoje7144.html"/>
    <hyperlink ref="D99" r:id="rId123" display="http://www.vrk.lt/2011_savivaldybiu_tarybu_rinkimai/output_lt/rezultatai_daugiamand_apygardose/apygardos7144_partijos3767_pirmumo_balsai.html"/>
    <hyperlink ref="C100" r:id="rId124" display="http://www.vrk.lt/2011_savivaldybiu_tarybu_rinkimai/output_lt/rezultatai_daugiamand_apygardose/partijos3763_gauti_balsai_apygardoje7144.html"/>
    <hyperlink ref="D100" r:id="rId125" display="http://www.vrk.lt/2011_savivaldybiu_tarybu_rinkimai/output_lt/rezultatai_daugiamand_apygardose/apygardos7144_partijos3763_pirmumo_balsai.html"/>
    <hyperlink ref="C101" r:id="rId126" display="http://www.vrk.lt/2011_savivaldybiu_tarybu_rinkimai/output_lt/rezultatai_daugiamand_apygardose/partijos3785_gauti_balsai_apygardoje7144.html"/>
    <hyperlink ref="D101" r:id="rId127" display="http://www.vrk.lt/2011_savivaldybiu_tarybu_rinkimai/output_lt/rezultatai_daugiamand_apygardose/apygardos7144_partijos3785_pirmumo_balsai.html"/>
    <hyperlink ref="C102" r:id="rId128" display="http://www.vrk.lt/2011_savivaldybiu_tarybu_rinkimai/output_lt/rezultatai_daugiamand_apygardose/partijos3694_gauti_balsai_apygardoje7144.html"/>
    <hyperlink ref="D102" r:id="rId129" display="http://www.vrk.lt/2011_savivaldybiu_tarybu_rinkimai/output_lt/rezultatai_daugiamand_apygardose/apygardos7144_partijos3694_pirmumo_balsai.html"/>
    <hyperlink ref="C103" r:id="rId130" display="http://www.vrk.lt/2011_savivaldybiu_tarybu_rinkimai/output_lt/rezultatai_daugiamand_apygardose/partijos3776_gauti_balsai_apygardoje7144.html"/>
    <hyperlink ref="D103" r:id="rId131" display="http://www.vrk.lt/2011_savivaldybiu_tarybu_rinkimai/output_lt/rezultatai_daugiamand_apygardose/apygardos7144_partijos3776_pirmumo_balsai.html"/>
    <hyperlink ref="C104" r:id="rId132" display="http://www.vrk.lt/2011_savivaldybiu_tarybu_rinkimai/output_lt/rezultatai_daugiamand_apygardose/partijos3703_gauti_balsai_apygardoje7144.html"/>
    <hyperlink ref="D104" r:id="rId133" display="http://www.vrk.lt/2011_savivaldybiu_tarybu_rinkimai/output_lt/rezultatai_daugiamand_apygardose/apygardos7144_partijos3703_pirmumo_balsai.html"/>
    <hyperlink ref="C111" r:id="rId134" display="http://www.vrk.lt/2011_savivaldybiu_tarybu_rinkimai/output_lt/rezultatai_daugiamand_apygardose/partijos3703_gauti_balsai_apygardoje7183.html"/>
    <hyperlink ref="D111" r:id="rId135" display="http://www.vrk.lt/2011_savivaldybiu_tarybu_rinkimai/output_lt/rezultatai_daugiamand_apygardose/apygardos7183_partijos3703_pirmumo_balsai.html"/>
    <hyperlink ref="C112" r:id="rId136" display="http://www.vrk.lt/2011_savivaldybiu_tarybu_rinkimai/output_lt/rezultatai_daugiamand_apygardose/partijos3694_gauti_balsai_apygardoje7183.html"/>
    <hyperlink ref="D112" r:id="rId137" display="http://www.vrk.lt/2011_savivaldybiu_tarybu_rinkimai/output_lt/rezultatai_daugiamand_apygardose/apygardos7183_partijos3694_pirmumo_balsai.html"/>
    <hyperlink ref="C113" r:id="rId138" display="http://www.vrk.lt/2011_savivaldybiu_tarybu_rinkimai/output_lt/rezultatai_daugiamand_apygardose/partijos3762_gauti_balsai_apygardoje7183.html"/>
    <hyperlink ref="D113" r:id="rId139" display="http://www.vrk.lt/2011_savivaldybiu_tarybu_rinkimai/output_lt/rezultatai_daugiamand_apygardose/apygardos7183_partijos3762_pirmumo_balsai.html"/>
    <hyperlink ref="C114" r:id="rId140" display="http://www.vrk.lt/2011_savivaldybiu_tarybu_rinkimai/output_lt/rezultatai_daugiamand_apygardose/partijos3785_gauti_balsai_apygardoje7183.html"/>
    <hyperlink ref="D114" r:id="rId141" display="http://www.vrk.lt/2011_savivaldybiu_tarybu_rinkimai/output_lt/rezultatai_daugiamand_apygardose/apygardos7183_partijos3785_pirmumo_balsai.html"/>
    <hyperlink ref="C115" r:id="rId142" display="http://www.vrk.lt/2011_savivaldybiu_tarybu_rinkimai/output_lt/rezultatai_daugiamand_apygardose/partijos3776_gauti_balsai_apygardoje7183.html"/>
    <hyperlink ref="D115" r:id="rId143" display="http://www.vrk.lt/2011_savivaldybiu_tarybu_rinkimai/output_lt/rezultatai_daugiamand_apygardose/apygardos7183_partijos3776_pirmumo_balsai.html"/>
    <hyperlink ref="C116" r:id="rId144" display="http://www.vrk.lt/2011_savivaldybiu_tarybu_rinkimai/output_lt/rezultatai_daugiamand_apygardose/savkand28415_gauti_balsai_apygardoje7183.html"/>
    <hyperlink ref="C117" r:id="rId145" display="http://www.vrk.lt/2011_savivaldybiu_tarybu_rinkimai/output_lt/rezultatai_daugiamand_apygardose/partijos3767_gauti_balsai_apygardoje7183.html"/>
    <hyperlink ref="D117" r:id="rId146" display="http://www.vrk.lt/2011_savivaldybiu_tarybu_rinkimai/output_lt/rezultatai_daugiamand_apygardose/apygardos7183_partijos3767_pirmumo_balsai.html"/>
    <hyperlink ref="C118" r:id="rId147" display="http://www.vrk.lt/2011_savivaldybiu_tarybu_rinkimai/output_lt/rezultatai_daugiamand_apygardose/partijos3787_gauti_balsai_apygardoje7183.html"/>
    <hyperlink ref="D118" r:id="rId148" display="http://www.vrk.lt/2011_savivaldybiu_tarybu_rinkimai/output_lt/rezultatai_daugiamand_apygardose/apygardos7183_partijos3787_pirmumo_balsai.html"/>
    <hyperlink ref="C119" r:id="rId149" display="http://www.vrk.lt/2011_savivaldybiu_tarybu_rinkimai/output_lt/rezultatai_daugiamand_apygardose/savkand27850_gauti_balsai_apygardoje7183.htm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Aurelija</cp:lastModifiedBy>
  <dcterms:created xsi:type="dcterms:W3CDTF">2011-05-23T19:57:12Z</dcterms:created>
  <dcterms:modified xsi:type="dcterms:W3CDTF">2011-03-24T08:30:11Z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